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Start here" state="visible" r:id="rId4"/>
    <sheet sheetId="2" name="Trades" state="visible" r:id="rId5"/>
    <sheet sheetId="3" name="Daily review" state="visible" r:id="rId6"/>
    <sheet sheetId="4" name="Summary" state="visible" r:id="rId7"/>
    <sheet sheetId="5" name="Account rules" state="visible" r:id="rId8"/>
    <sheet sheetId="6" name="Lists" state="visible" r:id="rId9"/>
    <sheet sheetId="7" name="Point values" state="visible" r:id="rId10"/>
  </sheets>
  <calcPr calcId="171027" fullCalcOnLoad="1"/>
</workbook>
</file>

<file path=xl/sharedStrings.xml><?xml version="1.0" encoding="utf-8"?>
<sst xmlns="http://schemas.openxmlformats.org/spreadsheetml/2006/main" count="138" uniqueCount="109">
  <si>
    <t>Free trading journal template</t>
  </si>
  <si>
    <t>by Market Matrix · marketmatrixhq.com</t>
  </si>
  <si>
    <t/>
  </si>
  <si>
    <t>👉 This file has 7 tabs: Start here, Trades, Daily review, Summary, Account rules, Lists and Point values. Click a tab’s name to open it. In Excel and Google Sheets the tabs are along the BOTTOM of the window; in Numbers on a Mac they’re along the TOP. Start with the Trades tab.</t>
  </si>
  <si>
    <t>How to use it</t>
  </si>
  <si>
    <t>1. Trades: add one row per trade. Pick the symbol and side from the lists; points, gross and net P&amp;L fill in by themselves.</t>
  </si>
  <si>
    <t>2. Tag every trade with its setup, any mistake and a grade for how well you followed your plan (not whether it made money).</t>
  </si>
  <si>
    <t>3. Daily review: one row per day. Your daily P&amp;L and number of trades fill in from the Trades tab.</t>
  </si>
  <si>
    <t>4. Summary: your win rate, profit factor, best and worst day, what each setup makes and what each mistake costs.</t>
  </si>
  <si>
    <t>5. Account rules: enter your prop firm rules to see how far you are from your target and your limits.</t>
  </si>
  <si>
    <t>Delete the three example trades before you start.</t>
  </si>
  <si>
    <t>Using Google Sheets?</t>
  </si>
  <si>
    <t>In Google Drive, choose New → File upload, then open the file with Google Sheets. All formulas work there too.</t>
  </si>
  <si>
    <t>Ready for more?</t>
  </si>
  <si>
    <t>When the spreadsheet gets slow, move to Market Matrix: it imports TopstepX, Tradovate and NinjaTrader files directly, tracks trailing drawdown and consistency rules, and shows what your habits cost you. It’s free to start.</t>
  </si>
  <si>
    <t>To bring this journal with you: on the Trades tab choose File → Save as (or Download) → CSV, then import that file in Market Matrix.</t>
  </si>
  <si>
    <t>This template is for journaling only and isn’t financial advice. Trading futures involves substantial risk of loss.</t>
  </si>
  <si>
    <t>Open Market Matrix → marketmatrixhq.com</t>
  </si>
  <si>
    <t>Date</t>
  </si>
  <si>
    <t>Account</t>
  </si>
  <si>
    <t>Symbol</t>
  </si>
  <si>
    <t>Side</t>
  </si>
  <si>
    <t>Contracts</t>
  </si>
  <si>
    <t>Entry price</t>
  </si>
  <si>
    <t>Exit price</t>
  </si>
  <si>
    <t>Points</t>
  </si>
  <si>
    <t>$ per point</t>
  </si>
  <si>
    <t>Gross P&amp;L</t>
  </si>
  <si>
    <t>Fees</t>
  </si>
  <si>
    <t>Net P&amp;L</t>
  </si>
  <si>
    <t>Setup</t>
  </si>
  <si>
    <t>Mistake</t>
  </si>
  <si>
    <t>Grade</t>
  </si>
  <si>
    <t>Notes</t>
  </si>
  <si>
    <t>Eval 50K</t>
  </si>
  <si>
    <t>MNQ</t>
  </si>
  <si>
    <t>Long</t>
  </si>
  <si>
    <t>Pullback</t>
  </si>
  <si>
    <t>A</t>
  </si>
  <si>
    <t>Example trade: delete this row</t>
  </si>
  <si>
    <t>Short</t>
  </si>
  <si>
    <t>Reversal</t>
  </si>
  <si>
    <t>FOMO</t>
  </si>
  <si>
    <t>B-</t>
  </si>
  <si>
    <t>MES</t>
  </si>
  <si>
    <t>Opening range breakout</t>
  </si>
  <si>
    <t>A-</t>
  </si>
  <si>
    <t>Trades</t>
  </si>
  <si>
    <t>Followed my plan?</t>
  </si>
  <si>
    <t>Mood before (1-5)</t>
  </si>
  <si>
    <t>What went well</t>
  </si>
  <si>
    <t>What to fix tomorrow</t>
  </si>
  <si>
    <t>Your trading at a glance</t>
  </si>
  <si>
    <t>Everything here updates from the Trades tab.</t>
  </si>
  <si>
    <t>Win rate</t>
  </si>
  <si>
    <t>Average win</t>
  </si>
  <si>
    <t>Average loss</t>
  </si>
  <si>
    <t>Profit factor</t>
  </si>
  <si>
    <t>Best day</t>
  </si>
  <si>
    <t>Worst day</t>
  </si>
  <si>
    <t>By setup</t>
  </si>
  <si>
    <t>What each mistake cost</t>
  </si>
  <si>
    <t>Your prop account rules</t>
  </si>
  <si>
    <t>Fill in the yellow cells from your firm’s rules.</t>
  </si>
  <si>
    <t>Starting balance</t>
  </si>
  <si>
    <t>Profit target</t>
  </si>
  <si>
    <t>Max loss limit</t>
  </si>
  <si>
    <t>Daily loss limit</t>
  </si>
  <si>
    <t>Today's date</t>
  </si>
  <si>
    <t>Current balance</t>
  </si>
  <si>
    <t>Left to the profit target</t>
  </si>
  <si>
    <t>Room above a static max loss</t>
  </si>
  <si>
    <t>Today's net P&amp;L</t>
  </si>
  <si>
    <t>Left before the daily limit</t>
  </si>
  <si>
    <t>A trailing max loss moves up with your highs, so the room above it is smaller than this sheet can show. Market Matrix tracks trailing, end-of-day and intraday drawdown for you, with presets for Topstep, Apex, MyFundedFutures, Lucid, Tradeify and TradeDay.</t>
  </si>
  <si>
    <t>Setups</t>
  </si>
  <si>
    <t>Mistakes</t>
  </si>
  <si>
    <t>Edit these lists; the Trades tab dropdowns use them.</t>
  </si>
  <si>
    <t>Moved stop</t>
  </si>
  <si>
    <t>Oversized</t>
  </si>
  <si>
    <t>VWAP bounce</t>
  </si>
  <si>
    <t>Revenge trade</t>
  </si>
  <si>
    <t>Trend continuation</t>
  </si>
  <si>
    <t>No setup</t>
  </si>
  <si>
    <t>Chased entry</t>
  </si>
  <si>
    <t>Contract</t>
  </si>
  <si>
    <t>Add any other contract here. Unknown symbols use $1 per point.</t>
  </si>
  <si>
    <t>ES</t>
  </si>
  <si>
    <t>E-mini S&amp;P 500</t>
  </si>
  <si>
    <t>Micro E-mini S&amp;P 500</t>
  </si>
  <si>
    <t>NQ</t>
  </si>
  <si>
    <t>E-mini Nasdaq-100</t>
  </si>
  <si>
    <t>Micro E-mini Nasdaq-100</t>
  </si>
  <si>
    <t>YM</t>
  </si>
  <si>
    <t>E-mini Dow</t>
  </si>
  <si>
    <t>MYM</t>
  </si>
  <si>
    <t>Micro E-mini Dow</t>
  </si>
  <si>
    <t>RTY</t>
  </si>
  <si>
    <t>E-mini Russell 2000</t>
  </si>
  <si>
    <t>M2K</t>
  </si>
  <si>
    <t>Micro E-mini Russell 2000</t>
  </si>
  <si>
    <t>CL</t>
  </si>
  <si>
    <t>Crude oil</t>
  </si>
  <si>
    <t>MCL</t>
  </si>
  <si>
    <t>Micro crude oil</t>
  </si>
  <si>
    <t>GC</t>
  </si>
  <si>
    <t>Gold</t>
  </si>
  <si>
    <t>MGC</t>
  </si>
  <si>
    <t>Micro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</si>
</sst>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&quot;$&quot;#,##0.00"/>
    <numFmt numFmtId="166" formatCode="&quot;$&quot;#,##0.00;[Red]-&quot;$&quot;#,##0.00"/>
    <numFmt numFmtId="167" formatCode="&quot;$&quot;#,##0"/>
  </numFmts>
  <fonts count="10" x14ac:knownFonts="1">
    <font>
      <color theme="1"/>
      <family val="2"/>
      <scheme val="minor"/>
      <sz val="11"/>
      <name val="Calibri"/>
    </font>
    <font>
      <b/>
      <color rgb="FF0A3550"/>
      <sz val="20"/>
    </font>
    <font>
      <color rgb="FF0A8EA1"/>
    </font>
    <font>
      <b/>
      <color rgb="FF0A3550"/>
      <sz val="12"/>
    </font>
    <font>
      <b/>
      <sz val="13"/>
    </font>
    <font>
      <i/>
      <color rgb="FF5F7891"/>
    </font>
    <font>
      <b/>
      <u/>
      <color rgb="FF0A8EA1"/>
    </font>
    <font>
      <b/>
      <color rgb="FFF1F6FB"/>
    </font>
    <font>
      <b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071D33"/>
      </patternFill>
    </fill>
  </fills>
  <borders count="3">
    <border>
      <left/>
      <right/>
      <top/>
      <bottom/>
      <diagonal/>
    </border>
    <border>
      <left style="thin">
        <color rgb="FFE0B84A"/>
      </left>
      <right style="thin">
        <color rgb="FFE0B84A"/>
      </right>
      <top style="thin">
        <color rgb="FFE0B84A"/>
      </top>
      <bottom style="thin">
        <color rgb="FFE0B84A"/>
      </bottom>
      <diagonal/>
    </border>
    <border>
      <left/>
      <right/>
      <top/>
      <bottom style="thin">
        <color rgb="FF1FD7E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3" borderId="2" xfId="0" applyFont="1" applyFill="1" applyBorder="1" applyAlignment="1">
      <alignment vertical="center" wrapText="1"/>
    </xf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8" fillId="0" borderId="0" xfId="0" applyFont="1"/>
    <xf numFmtId="1" fontId="9" fillId="0" borderId="0" xfId="0" applyNumberFormat="1" applyFont="1"/>
    <xf numFmtId="166" fontId="9" fillId="0" borderId="0" xfId="0" applyNumberFormat="1" applyFont="1"/>
    <xf numFmtId="9" fontId="9" fillId="0" borderId="0" xfId="0" applyNumberFormat="1" applyFont="1"/>
    <xf numFmtId="2" fontId="9" fillId="0" borderId="0" xfId="0" applyNumberFormat="1" applyFont="1"/>
    <xf numFmtId="0" fontId="4" fillId="0" borderId="0" xfId="0" applyFont="1"/>
    <xf numFmtId="9" fontId="0" fillId="0" borderId="0" xfId="0" applyNumberFormat="1"/>
    <xf numFmtId="167" fontId="0" fillId="2" borderId="0" xfId="0" applyNumberFormat="1" applyFill="1"/>
    <xf numFmtId="165" fontId="7" fillId="3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0F8A5A"/>
      </font>
    </dxf>
    <dxf>
      <font>
        <b/>
        <color rgb="FFC2364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rketmatrixhq.com/?ref=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D7EF"/>
  </sheetPr>
  <dimension ref="B2:B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ht="48" customHeight="1" spans="2:2" x14ac:dyDescent="0.25">
      <c r="B5" s="4" t="s">
        <v>3</v>
      </c>
    </row>
    <row r="6" spans="2:2" x14ac:dyDescent="0.25">
      <c r="B6" s="3" t="s">
        <v>2</v>
      </c>
    </row>
    <row r="7" spans="2:2" x14ac:dyDescent="0.25">
      <c r="B7" s="5" t="s">
        <v>4</v>
      </c>
    </row>
    <row r="8" spans="2:2" x14ac:dyDescent="0.25">
      <c r="B8" s="3" t="s">
        <v>5</v>
      </c>
    </row>
    <row r="9" spans="2:2" x14ac:dyDescent="0.25">
      <c r="B9" s="3" t="s">
        <v>6</v>
      </c>
    </row>
    <row r="10" spans="2:2" x14ac:dyDescent="0.25">
      <c r="B10" s="3" t="s">
        <v>7</v>
      </c>
    </row>
    <row r="11" spans="2:2" x14ac:dyDescent="0.25">
      <c r="B11" s="3" t="s">
        <v>8</v>
      </c>
    </row>
    <row r="12" spans="2:2" x14ac:dyDescent="0.25">
      <c r="B12" s="3" t="s">
        <v>9</v>
      </c>
    </row>
    <row r="13" spans="2:2" x14ac:dyDescent="0.25">
      <c r="B13" s="6" t="s">
        <v>10</v>
      </c>
    </row>
    <row r="14" spans="2:2" x14ac:dyDescent="0.25">
      <c r="B14" s="3" t="s">
        <v>2</v>
      </c>
    </row>
    <row r="15" spans="2:2" x14ac:dyDescent="0.25">
      <c r="B15" s="5" t="s">
        <v>11</v>
      </c>
    </row>
    <row r="16" spans="2:2" x14ac:dyDescent="0.25">
      <c r="B16" s="3" t="s">
        <v>12</v>
      </c>
    </row>
    <row r="17" spans="2:2" x14ac:dyDescent="0.25">
      <c r="B17" s="3" t="s">
        <v>2</v>
      </c>
    </row>
    <row r="18" spans="2:2" x14ac:dyDescent="0.25">
      <c r="B18" s="5" t="s">
        <v>13</v>
      </c>
    </row>
    <row r="19" spans="2:2" x14ac:dyDescent="0.25">
      <c r="B19" s="3" t="s">
        <v>14</v>
      </c>
    </row>
    <row r="20" spans="2:2" x14ac:dyDescent="0.25">
      <c r="B20" s="3" t="s">
        <v>15</v>
      </c>
    </row>
    <row r="21" spans="2:2" x14ac:dyDescent="0.25">
      <c r="B21" s="3" t="s">
        <v>2</v>
      </c>
    </row>
    <row r="22" spans="2:2" x14ac:dyDescent="0.25">
      <c r="B22" s="6" t="s">
        <v>16</v>
      </c>
    </row>
    <row r="24" spans="2:2" x14ac:dyDescent="0.25">
      <c r="B24" s="7" t="s">
        <v>17</v>
      </c>
    </row>
  </sheetData>
  <hyperlinks>
    <hyperlink ref="B2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0" customWidth="1"/>
    <col min="5" max="5" width="10" customWidth="1"/>
    <col min="6" max="7" width="13" customWidth="1"/>
    <col min="8" max="8" width="10" customWidth="1"/>
    <col min="9" max="9" width="11" customWidth="1"/>
    <col min="10" max="10" width="13" customWidth="1"/>
    <col min="11" max="11" width="10" customWidth="1"/>
    <col min="12" max="12" width="13" customWidth="1"/>
    <col min="13" max="13" width="26" customWidth="1"/>
    <col min="14" max="14" width="20" customWidth="1"/>
    <col min="15" max="15" width="11" customWidth="1"/>
    <col min="16" max="16" width="40" customWidth="1"/>
  </cols>
  <sheetData>
    <row r="1" ht="30" customHeight="1" spans="1:16" x14ac:dyDescent="0.25">
      <c r="A1" s="8" t="s">
        <v>18</v>
      </c>
      <c r="B1" s="8" t="s">
        <v>19</v>
      </c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  <c r="L1" s="8" t="s">
        <v>29</v>
      </c>
      <c r="M1" s="8" t="s">
        <v>30</v>
      </c>
      <c r="N1" s="8" t="s">
        <v>31</v>
      </c>
      <c r="O1" s="8" t="s">
        <v>32</v>
      </c>
      <c r="P1" s="8" t="s">
        <v>33</v>
      </c>
    </row>
    <row r="2" spans="1:16" s="9" customFormat="1" x14ac:dyDescent="0.25">
      <c r="A2" s="10">
        <v>46315.5</v>
      </c>
      <c r="B2" s="9" t="s">
        <v>34</v>
      </c>
      <c r="C2" s="9" t="s">
        <v>35</v>
      </c>
      <c r="D2" s="9" t="s">
        <v>36</v>
      </c>
      <c r="E2" s="9">
        <v>2</v>
      </c>
      <c r="F2" s="9">
        <v>21500</v>
      </c>
      <c r="G2" s="9">
        <v>21530</v>
      </c>
      <c r="H2" s="9">
        <f>IF(OR(F2="",G2=""),"",IF(D2="Short",F2-G2,G2-F2))</f>
      </c>
      <c r="I2" s="11">
        <f>IF(C2="","",IFERROR(VLOOKUP(C2,'Point values'!$A$2:$B$100,2,0),1))</f>
      </c>
      <c r="J2" s="12">
        <f>IF(H2="","",H2*IF(E2="",1,E2)*I2)</f>
      </c>
      <c r="K2" s="12">
        <v>2.8</v>
      </c>
      <c r="L2" s="12">
        <f>IF(J2="","",J2-IF(K2="",0,K2))</f>
      </c>
      <c r="M2" s="9" t="s">
        <v>37</v>
      </c>
      <c r="N2" s="9"/>
      <c r="O2" s="9" t="s">
        <v>38</v>
      </c>
      <c r="P2" s="9" t="s">
        <v>39</v>
      </c>
    </row>
    <row r="3" spans="1:16" s="9" customFormat="1" x14ac:dyDescent="0.25">
      <c r="A3" s="10">
        <v>46315.5</v>
      </c>
      <c r="B3" s="9" t="s">
        <v>34</v>
      </c>
      <c r="C3" s="9" t="s">
        <v>35</v>
      </c>
      <c r="D3" s="9" t="s">
        <v>40</v>
      </c>
      <c r="E3" s="9">
        <v>2</v>
      </c>
      <c r="F3" s="9">
        <v>21560</v>
      </c>
      <c r="G3" s="9">
        <v>21572</v>
      </c>
      <c r="H3" s="9">
        <f>IF(OR(F3="",G3=""),"",IF(D3="Short",F3-G3,G3-F3))</f>
      </c>
      <c r="I3" s="11">
        <f>IF(C3="","",IFERROR(VLOOKUP(C3,'Point values'!$A$2:$B$100,2,0),1))</f>
      </c>
      <c r="J3" s="12">
        <f>IF(H3="","",H3*IF(E3="",1,E3)*I3)</f>
      </c>
      <c r="K3" s="12">
        <v>2.8</v>
      </c>
      <c r="L3" s="12">
        <f>IF(J3="","",J3-IF(K3="",0,K3))</f>
      </c>
      <c r="M3" s="9" t="s">
        <v>41</v>
      </c>
      <c r="N3" s="9" t="s">
        <v>42</v>
      </c>
      <c r="O3" s="9" t="s">
        <v>43</v>
      </c>
      <c r="P3" s="9" t="s">
        <v>39</v>
      </c>
    </row>
    <row r="4" spans="1:16" s="9" customFormat="1" x14ac:dyDescent="0.25">
      <c r="A4" s="10">
        <v>46316.5</v>
      </c>
      <c r="B4" s="9" t="s">
        <v>34</v>
      </c>
      <c r="C4" s="9" t="s">
        <v>44</v>
      </c>
      <c r="D4" s="9" t="s">
        <v>36</v>
      </c>
      <c r="E4" s="9">
        <v>3</v>
      </c>
      <c r="F4" s="9">
        <v>6820.25</v>
      </c>
      <c r="G4" s="9">
        <v>6828.75</v>
      </c>
      <c r="H4" s="9">
        <f>IF(OR(F4="",G4=""),"",IF(D4="Short",F4-G4,G4-F4))</f>
      </c>
      <c r="I4" s="11">
        <f>IF(C4="","",IFERROR(VLOOKUP(C4,'Point values'!$A$2:$B$100,2,0),1))</f>
      </c>
      <c r="J4" s="12">
        <f>IF(H4="","",H4*IF(E4="",1,E4)*I4)</f>
      </c>
      <c r="K4" s="12">
        <v>3.6</v>
      </c>
      <c r="L4" s="12">
        <f>IF(J4="","",J4-IF(K4="",0,K4))</f>
      </c>
      <c r="M4" s="9" t="s">
        <v>45</v>
      </c>
      <c r="N4" s="9"/>
      <c r="O4" s="9" t="s">
        <v>46</v>
      </c>
      <c r="P4" s="9" t="s">
        <v>39</v>
      </c>
    </row>
    <row r="5" spans="1:15" x14ac:dyDescent="0.25">
      <c r="A5" s="13"/>
      <c r="H5">
        <f>IF(OR(F5="",G5=""),"",IF(D5="Short",F5-G5,G5-F5))</f>
      </c>
      <c r="I5" s="14">
        <f>IF(C5="","",IFERROR(VLOOKUP(C5,'Point values'!$A$2:$B$100,2,0),1))</f>
      </c>
      <c r="J5" s="15">
        <f>IF(H5="","",H5*IF(E5="",1,E5)*I5)</f>
      </c>
      <c r="K5" s="15"/>
      <c r="L5" s="15">
        <f>IF(J5="","",J5-IF(K5="",0,K5))</f>
      </c>
    </row>
    <row r="6" spans="1:15" x14ac:dyDescent="0.25">
      <c r="A6" s="13"/>
      <c r="H6">
        <f>IF(OR(F6="",G6=""),"",IF(D6="Short",F6-G6,G6-F6))</f>
      </c>
      <c r="I6" s="14">
        <f>IF(C6="","",IFERROR(VLOOKUP(C6,'Point values'!$A$2:$B$100,2,0),1))</f>
      </c>
      <c r="J6" s="15">
        <f>IF(H6="","",H6*IF(E6="",1,E6)*I6)</f>
      </c>
      <c r="K6" s="15"/>
      <c r="L6" s="15">
        <f>IF(J6="","",J6-IF(K6="",0,K6))</f>
      </c>
    </row>
    <row r="7" spans="1:15" x14ac:dyDescent="0.25">
      <c r="A7" s="13"/>
      <c r="H7">
        <f>IF(OR(F7="",G7=""),"",IF(D7="Short",F7-G7,G7-F7))</f>
      </c>
      <c r="I7" s="14">
        <f>IF(C7="","",IFERROR(VLOOKUP(C7,'Point values'!$A$2:$B$100,2,0),1))</f>
      </c>
      <c r="J7" s="15">
        <f>IF(H7="","",H7*IF(E7="",1,E7)*I7)</f>
      </c>
      <c r="K7" s="15"/>
      <c r="L7" s="15">
        <f>IF(J7="","",J7-IF(K7="",0,K7))</f>
      </c>
    </row>
    <row r="8" spans="1:15" x14ac:dyDescent="0.25">
      <c r="A8" s="13"/>
      <c r="H8">
        <f>IF(OR(F8="",G8=""),"",IF(D8="Short",F8-G8,G8-F8))</f>
      </c>
      <c r="I8" s="14">
        <f>IF(C8="","",IFERROR(VLOOKUP(C8,'Point values'!$A$2:$B$100,2,0),1))</f>
      </c>
      <c r="J8" s="15">
        <f>IF(H8="","",H8*IF(E8="",1,E8)*I8)</f>
      </c>
      <c r="K8" s="15"/>
      <c r="L8" s="15">
        <f>IF(J8="","",J8-IF(K8="",0,K8))</f>
      </c>
    </row>
    <row r="9" spans="1:15" x14ac:dyDescent="0.25">
      <c r="A9" s="13"/>
      <c r="H9">
        <f>IF(OR(F9="",G9=""),"",IF(D9="Short",F9-G9,G9-F9))</f>
      </c>
      <c r="I9" s="14">
        <f>IF(C9="","",IFERROR(VLOOKUP(C9,'Point values'!$A$2:$B$100,2,0),1))</f>
      </c>
      <c r="J9" s="15">
        <f>IF(H9="","",H9*IF(E9="",1,E9)*I9)</f>
      </c>
      <c r="K9" s="15"/>
      <c r="L9" s="15">
        <f>IF(J9="","",J9-IF(K9="",0,K9))</f>
      </c>
    </row>
    <row r="10" spans="1:15" x14ac:dyDescent="0.25">
      <c r="A10" s="13"/>
      <c r="H10">
        <f>IF(OR(F10="",G10=""),"",IF(D10="Short",F10-G10,G10-F10))</f>
      </c>
      <c r="I10" s="14">
        <f>IF(C10="","",IFERROR(VLOOKUP(C10,'Point values'!$A$2:$B$100,2,0),1))</f>
      </c>
      <c r="J10" s="15">
        <f>IF(H10="","",H10*IF(E10="",1,E10)*I10)</f>
      </c>
      <c r="K10" s="15"/>
      <c r="L10" s="15">
        <f>IF(J10="","",J10-IF(K10="",0,K10))</f>
      </c>
    </row>
    <row r="11" spans="1:15" x14ac:dyDescent="0.25">
      <c r="A11" s="13"/>
      <c r="H11">
        <f>IF(OR(F11="",G11=""),"",IF(D11="Short",F11-G11,G11-F11))</f>
      </c>
      <c r="I11" s="14">
        <f>IF(C11="","",IFERROR(VLOOKUP(C11,'Point values'!$A$2:$B$100,2,0),1))</f>
      </c>
      <c r="J11" s="15">
        <f>IF(H11="","",H11*IF(E11="",1,E11)*I11)</f>
      </c>
      <c r="K11" s="15"/>
      <c r="L11" s="15">
        <f>IF(J11="","",J11-IF(K11="",0,K11))</f>
      </c>
    </row>
    <row r="12" spans="1:15" x14ac:dyDescent="0.25">
      <c r="A12" s="13"/>
      <c r="H12">
        <f>IF(OR(F12="",G12=""),"",IF(D12="Short",F12-G12,G12-F12))</f>
      </c>
      <c r="I12" s="14">
        <f>IF(C12="","",IFERROR(VLOOKUP(C12,'Point values'!$A$2:$B$100,2,0),1))</f>
      </c>
      <c r="J12" s="15">
        <f>IF(H12="","",H12*IF(E12="",1,E12)*I12)</f>
      </c>
      <c r="K12" s="15"/>
      <c r="L12" s="15">
        <f>IF(J12="","",J12-IF(K12="",0,K12))</f>
      </c>
    </row>
    <row r="13" spans="1:15" x14ac:dyDescent="0.25">
      <c r="A13" s="13"/>
      <c r="H13">
        <f>IF(OR(F13="",G13=""),"",IF(D13="Short",F13-G13,G13-F13))</f>
      </c>
      <c r="I13" s="14">
        <f>IF(C13="","",IFERROR(VLOOKUP(C13,'Point values'!$A$2:$B$100,2,0),1))</f>
      </c>
      <c r="J13" s="15">
        <f>IF(H13="","",H13*IF(E13="",1,E13)*I13)</f>
      </c>
      <c r="K13" s="15"/>
      <c r="L13" s="15">
        <f>IF(J13="","",J13-IF(K13="",0,K13))</f>
      </c>
    </row>
    <row r="14" spans="1:15" x14ac:dyDescent="0.25">
      <c r="A14" s="13"/>
      <c r="H14">
        <f>IF(OR(F14="",G14=""),"",IF(D14="Short",F14-G14,G14-F14))</f>
      </c>
      <c r="I14" s="14">
        <f>IF(C14="","",IFERROR(VLOOKUP(C14,'Point values'!$A$2:$B$100,2,0),1))</f>
      </c>
      <c r="J14" s="15">
        <f>IF(H14="","",H14*IF(E14="",1,E14)*I14)</f>
      </c>
      <c r="K14" s="15"/>
      <c r="L14" s="15">
        <f>IF(J14="","",J14-IF(K14="",0,K14))</f>
      </c>
    </row>
    <row r="15" spans="1:15" x14ac:dyDescent="0.25">
      <c r="A15" s="13"/>
      <c r="H15">
        <f>IF(OR(F15="",G15=""),"",IF(D15="Short",F15-G15,G15-F15))</f>
      </c>
      <c r="I15" s="14">
        <f>IF(C15="","",IFERROR(VLOOKUP(C15,'Point values'!$A$2:$B$100,2,0),1))</f>
      </c>
      <c r="J15" s="15">
        <f>IF(H15="","",H15*IF(E15="",1,E15)*I15)</f>
      </c>
      <c r="K15" s="15"/>
      <c r="L15" s="15">
        <f>IF(J15="","",J15-IF(K15="",0,K15))</f>
      </c>
    </row>
    <row r="16" spans="1:15" x14ac:dyDescent="0.25">
      <c r="A16" s="13"/>
      <c r="H16">
        <f>IF(OR(F16="",G16=""),"",IF(D16="Short",F16-G16,G16-F16))</f>
      </c>
      <c r="I16" s="14">
        <f>IF(C16="","",IFERROR(VLOOKUP(C16,'Point values'!$A$2:$B$100,2,0),1))</f>
      </c>
      <c r="J16" s="15">
        <f>IF(H16="","",H16*IF(E16="",1,E16)*I16)</f>
      </c>
      <c r="K16" s="15"/>
      <c r="L16" s="15">
        <f>IF(J16="","",J16-IF(K16="",0,K16))</f>
      </c>
    </row>
    <row r="17" spans="1:15" x14ac:dyDescent="0.25">
      <c r="A17" s="13"/>
      <c r="H17">
        <f>IF(OR(F17="",G17=""),"",IF(D17="Short",F17-G17,G17-F17))</f>
      </c>
      <c r="I17" s="14">
        <f>IF(C17="","",IFERROR(VLOOKUP(C17,'Point values'!$A$2:$B$100,2,0),1))</f>
      </c>
      <c r="J17" s="15">
        <f>IF(H17="","",H17*IF(E17="",1,E17)*I17)</f>
      </c>
      <c r="K17" s="15"/>
      <c r="L17" s="15">
        <f>IF(J17="","",J17-IF(K17="",0,K17))</f>
      </c>
    </row>
    <row r="18" spans="1:15" x14ac:dyDescent="0.25">
      <c r="A18" s="13"/>
      <c r="H18">
        <f>IF(OR(F18="",G18=""),"",IF(D18="Short",F18-G18,G18-F18))</f>
      </c>
      <c r="I18" s="14">
        <f>IF(C18="","",IFERROR(VLOOKUP(C18,'Point values'!$A$2:$B$100,2,0),1))</f>
      </c>
      <c r="J18" s="15">
        <f>IF(H18="","",H18*IF(E18="",1,E18)*I18)</f>
      </c>
      <c r="K18" s="15"/>
      <c r="L18" s="15">
        <f>IF(J18="","",J18-IF(K18="",0,K18))</f>
      </c>
    </row>
    <row r="19" spans="1:15" x14ac:dyDescent="0.25">
      <c r="A19" s="13"/>
      <c r="H19">
        <f>IF(OR(F19="",G19=""),"",IF(D19="Short",F19-G19,G19-F19))</f>
      </c>
      <c r="I19" s="14">
        <f>IF(C19="","",IFERROR(VLOOKUP(C19,'Point values'!$A$2:$B$100,2,0),1))</f>
      </c>
      <c r="J19" s="15">
        <f>IF(H19="","",H19*IF(E19="",1,E19)*I19)</f>
      </c>
      <c r="K19" s="15"/>
      <c r="L19" s="15">
        <f>IF(J19="","",J19-IF(K19="",0,K19))</f>
      </c>
    </row>
    <row r="20" spans="1:15" x14ac:dyDescent="0.25">
      <c r="A20" s="13"/>
      <c r="H20">
        <f>IF(OR(F20="",G20=""),"",IF(D20="Short",F20-G20,G20-F20))</f>
      </c>
      <c r="I20" s="14">
        <f>IF(C20="","",IFERROR(VLOOKUP(C20,'Point values'!$A$2:$B$100,2,0),1))</f>
      </c>
      <c r="J20" s="15">
        <f>IF(H20="","",H20*IF(E20="",1,E20)*I20)</f>
      </c>
      <c r="K20" s="15"/>
      <c r="L20" s="15">
        <f>IF(J20="","",J20-IF(K20="",0,K20))</f>
      </c>
    </row>
    <row r="21" spans="1:15" x14ac:dyDescent="0.25">
      <c r="A21" s="13"/>
      <c r="H21">
        <f>IF(OR(F21="",G21=""),"",IF(D21="Short",F21-G21,G21-F21))</f>
      </c>
      <c r="I21" s="14">
        <f>IF(C21="","",IFERROR(VLOOKUP(C21,'Point values'!$A$2:$B$100,2,0),1))</f>
      </c>
      <c r="J21" s="15">
        <f>IF(H21="","",H21*IF(E21="",1,E21)*I21)</f>
      </c>
      <c r="K21" s="15"/>
      <c r="L21" s="15">
        <f>IF(J21="","",J21-IF(K21="",0,K21))</f>
      </c>
    </row>
    <row r="22" spans="1:15" x14ac:dyDescent="0.25">
      <c r="A22" s="13"/>
      <c r="H22">
        <f>IF(OR(F22="",G22=""),"",IF(D22="Short",F22-G22,G22-F22))</f>
      </c>
      <c r="I22" s="14">
        <f>IF(C22="","",IFERROR(VLOOKUP(C22,'Point values'!$A$2:$B$100,2,0),1))</f>
      </c>
      <c r="J22" s="15">
        <f>IF(H22="","",H22*IF(E22="",1,E22)*I22)</f>
      </c>
      <c r="K22" s="15"/>
      <c r="L22" s="15">
        <f>IF(J22="","",J22-IF(K22="",0,K22))</f>
      </c>
    </row>
    <row r="23" spans="1:15" x14ac:dyDescent="0.25">
      <c r="A23" s="13"/>
      <c r="H23">
        <f>IF(OR(F23="",G23=""),"",IF(D23="Short",F23-G23,G23-F23))</f>
      </c>
      <c r="I23" s="14">
        <f>IF(C23="","",IFERROR(VLOOKUP(C23,'Point values'!$A$2:$B$100,2,0),1))</f>
      </c>
      <c r="J23" s="15">
        <f>IF(H23="","",H23*IF(E23="",1,E23)*I23)</f>
      </c>
      <c r="K23" s="15"/>
      <c r="L23" s="15">
        <f>IF(J23="","",J23-IF(K23="",0,K23))</f>
      </c>
    </row>
    <row r="24" spans="1:15" x14ac:dyDescent="0.25">
      <c r="A24" s="13"/>
      <c r="H24">
        <f>IF(OR(F24="",G24=""),"",IF(D24="Short",F24-G24,G24-F24))</f>
      </c>
      <c r="I24" s="14">
        <f>IF(C24="","",IFERROR(VLOOKUP(C24,'Point values'!$A$2:$B$100,2,0),1))</f>
      </c>
      <c r="J24" s="15">
        <f>IF(H24="","",H24*IF(E24="",1,E24)*I24)</f>
      </c>
      <c r="K24" s="15"/>
      <c r="L24" s="15">
        <f>IF(J24="","",J24-IF(K24="",0,K24))</f>
      </c>
    </row>
    <row r="25" spans="1:15" x14ac:dyDescent="0.25">
      <c r="A25" s="13"/>
      <c r="H25">
        <f>IF(OR(F25="",G25=""),"",IF(D25="Short",F25-G25,G25-F25))</f>
      </c>
      <c r="I25" s="14">
        <f>IF(C25="","",IFERROR(VLOOKUP(C25,'Point values'!$A$2:$B$100,2,0),1))</f>
      </c>
      <c r="J25" s="15">
        <f>IF(H25="","",H25*IF(E25="",1,E25)*I25)</f>
      </c>
      <c r="K25" s="15"/>
      <c r="L25" s="15">
        <f>IF(J25="","",J25-IF(K25="",0,K25))</f>
      </c>
    </row>
    <row r="26" spans="1:15" x14ac:dyDescent="0.25">
      <c r="A26" s="13"/>
      <c r="H26">
        <f>IF(OR(F26="",G26=""),"",IF(D26="Short",F26-G26,G26-F26))</f>
      </c>
      <c r="I26" s="14">
        <f>IF(C26="","",IFERROR(VLOOKUP(C26,'Point values'!$A$2:$B$100,2,0),1))</f>
      </c>
      <c r="J26" s="15">
        <f>IF(H26="","",H26*IF(E26="",1,E26)*I26)</f>
      </c>
      <c r="K26" s="15"/>
      <c r="L26" s="15">
        <f>IF(J26="","",J26-IF(K26="",0,K26))</f>
      </c>
    </row>
    <row r="27" spans="1:15" x14ac:dyDescent="0.25">
      <c r="A27" s="13"/>
      <c r="H27">
        <f>IF(OR(F27="",G27=""),"",IF(D27="Short",F27-G27,G27-F27))</f>
      </c>
      <c r="I27" s="14">
        <f>IF(C27="","",IFERROR(VLOOKUP(C27,'Point values'!$A$2:$B$100,2,0),1))</f>
      </c>
      <c r="J27" s="15">
        <f>IF(H27="","",H27*IF(E27="",1,E27)*I27)</f>
      </c>
      <c r="K27" s="15"/>
      <c r="L27" s="15">
        <f>IF(J27="","",J27-IF(K27="",0,K27))</f>
      </c>
    </row>
    <row r="28" spans="1:15" x14ac:dyDescent="0.25">
      <c r="A28" s="13"/>
      <c r="H28">
        <f>IF(OR(F28="",G28=""),"",IF(D28="Short",F28-G28,G28-F28))</f>
      </c>
      <c r="I28" s="14">
        <f>IF(C28="","",IFERROR(VLOOKUP(C28,'Point values'!$A$2:$B$100,2,0),1))</f>
      </c>
      <c r="J28" s="15">
        <f>IF(H28="","",H28*IF(E28="",1,E28)*I28)</f>
      </c>
      <c r="K28" s="15"/>
      <c r="L28" s="15">
        <f>IF(J28="","",J28-IF(K28="",0,K28))</f>
      </c>
    </row>
    <row r="29" spans="1:15" x14ac:dyDescent="0.25">
      <c r="A29" s="13"/>
      <c r="H29">
        <f>IF(OR(F29="",G29=""),"",IF(D29="Short",F29-G29,G29-F29))</f>
      </c>
      <c r="I29" s="14">
        <f>IF(C29="","",IFERROR(VLOOKUP(C29,'Point values'!$A$2:$B$100,2,0),1))</f>
      </c>
      <c r="J29" s="15">
        <f>IF(H29="","",H29*IF(E29="",1,E29)*I29)</f>
      </c>
      <c r="K29" s="15"/>
      <c r="L29" s="15">
        <f>IF(J29="","",J29-IF(K29="",0,K29))</f>
      </c>
    </row>
    <row r="30" spans="1:15" x14ac:dyDescent="0.25">
      <c r="A30" s="13"/>
      <c r="H30">
        <f>IF(OR(F30="",G30=""),"",IF(D30="Short",F30-G30,G30-F30))</f>
      </c>
      <c r="I30" s="14">
        <f>IF(C30="","",IFERROR(VLOOKUP(C30,'Point values'!$A$2:$B$100,2,0),1))</f>
      </c>
      <c r="J30" s="15">
        <f>IF(H30="","",H30*IF(E30="",1,E30)*I30)</f>
      </c>
      <c r="K30" s="15"/>
      <c r="L30" s="15">
        <f>IF(J30="","",J30-IF(K30="",0,K30))</f>
      </c>
    </row>
    <row r="31" spans="1:15" x14ac:dyDescent="0.25">
      <c r="A31" s="13"/>
      <c r="H31">
        <f>IF(OR(F31="",G31=""),"",IF(D31="Short",F31-G31,G31-F31))</f>
      </c>
      <c r="I31" s="14">
        <f>IF(C31="","",IFERROR(VLOOKUP(C31,'Point values'!$A$2:$B$100,2,0),1))</f>
      </c>
      <c r="J31" s="15">
        <f>IF(H31="","",H31*IF(E31="",1,E31)*I31)</f>
      </c>
      <c r="K31" s="15"/>
      <c r="L31" s="15">
        <f>IF(J31="","",J31-IF(K31="",0,K31))</f>
      </c>
    </row>
    <row r="32" spans="1:15" x14ac:dyDescent="0.25">
      <c r="A32" s="13"/>
      <c r="H32">
        <f>IF(OR(F32="",G32=""),"",IF(D32="Short",F32-G32,G32-F32))</f>
      </c>
      <c r="I32" s="14">
        <f>IF(C32="","",IFERROR(VLOOKUP(C32,'Point values'!$A$2:$B$100,2,0),1))</f>
      </c>
      <c r="J32" s="15">
        <f>IF(H32="","",H32*IF(E32="",1,E32)*I32)</f>
      </c>
      <c r="K32" s="15"/>
      <c r="L32" s="15">
        <f>IF(J32="","",J32-IF(K32="",0,K32))</f>
      </c>
    </row>
    <row r="33" spans="1:15" x14ac:dyDescent="0.25">
      <c r="A33" s="13"/>
      <c r="H33">
        <f>IF(OR(F33="",G33=""),"",IF(D33="Short",F33-G33,G33-F33))</f>
      </c>
      <c r="I33" s="14">
        <f>IF(C33="","",IFERROR(VLOOKUP(C33,'Point values'!$A$2:$B$100,2,0),1))</f>
      </c>
      <c r="J33" s="15">
        <f>IF(H33="","",H33*IF(E33="",1,E33)*I33)</f>
      </c>
      <c r="K33" s="15"/>
      <c r="L33" s="15">
        <f>IF(J33="","",J33-IF(K33="",0,K33))</f>
      </c>
    </row>
    <row r="34" spans="1:15" x14ac:dyDescent="0.25">
      <c r="A34" s="13"/>
      <c r="H34">
        <f>IF(OR(F34="",G34=""),"",IF(D34="Short",F34-G34,G34-F34))</f>
      </c>
      <c r="I34" s="14">
        <f>IF(C34="","",IFERROR(VLOOKUP(C34,'Point values'!$A$2:$B$100,2,0),1))</f>
      </c>
      <c r="J34" s="15">
        <f>IF(H34="","",H34*IF(E34="",1,E34)*I34)</f>
      </c>
      <c r="K34" s="15"/>
      <c r="L34" s="15">
        <f>IF(J34="","",J34-IF(K34="",0,K34))</f>
      </c>
    </row>
    <row r="35" spans="1:15" x14ac:dyDescent="0.25">
      <c r="A35" s="13"/>
      <c r="H35">
        <f>IF(OR(F35="",G35=""),"",IF(D35="Short",F35-G35,G35-F35))</f>
      </c>
      <c r="I35" s="14">
        <f>IF(C35="","",IFERROR(VLOOKUP(C35,'Point values'!$A$2:$B$100,2,0),1))</f>
      </c>
      <c r="J35" s="15">
        <f>IF(H35="","",H35*IF(E35="",1,E35)*I35)</f>
      </c>
      <c r="K35" s="15"/>
      <c r="L35" s="15">
        <f>IF(J35="","",J35-IF(K35="",0,K35))</f>
      </c>
    </row>
    <row r="36" spans="1:15" x14ac:dyDescent="0.25">
      <c r="A36" s="13"/>
      <c r="H36">
        <f>IF(OR(F36="",G36=""),"",IF(D36="Short",F36-G36,G36-F36))</f>
      </c>
      <c r="I36" s="14">
        <f>IF(C36="","",IFERROR(VLOOKUP(C36,'Point values'!$A$2:$B$100,2,0),1))</f>
      </c>
      <c r="J36" s="15">
        <f>IF(H36="","",H36*IF(E36="",1,E36)*I36)</f>
      </c>
      <c r="K36" s="15"/>
      <c r="L36" s="15">
        <f>IF(J36="","",J36-IF(K36="",0,K36))</f>
      </c>
    </row>
    <row r="37" spans="1:15" x14ac:dyDescent="0.25">
      <c r="A37" s="13"/>
      <c r="H37">
        <f>IF(OR(F37="",G37=""),"",IF(D37="Short",F37-G37,G37-F37))</f>
      </c>
      <c r="I37" s="14">
        <f>IF(C37="","",IFERROR(VLOOKUP(C37,'Point values'!$A$2:$B$100,2,0),1))</f>
      </c>
      <c r="J37" s="15">
        <f>IF(H37="","",H37*IF(E37="",1,E37)*I37)</f>
      </c>
      <c r="K37" s="15"/>
      <c r="L37" s="15">
        <f>IF(J37="","",J37-IF(K37="",0,K37))</f>
      </c>
    </row>
    <row r="38" spans="1:15" x14ac:dyDescent="0.25">
      <c r="A38" s="13"/>
      <c r="H38">
        <f>IF(OR(F38="",G38=""),"",IF(D38="Short",F38-G38,G38-F38))</f>
      </c>
      <c r="I38" s="14">
        <f>IF(C38="","",IFERROR(VLOOKUP(C38,'Point values'!$A$2:$B$100,2,0),1))</f>
      </c>
      <c r="J38" s="15">
        <f>IF(H38="","",H38*IF(E38="",1,E38)*I38)</f>
      </c>
      <c r="K38" s="15"/>
      <c r="L38" s="15">
        <f>IF(J38="","",J38-IF(K38="",0,K38))</f>
      </c>
    </row>
    <row r="39" spans="1:15" x14ac:dyDescent="0.25">
      <c r="A39" s="13"/>
      <c r="H39">
        <f>IF(OR(F39="",G39=""),"",IF(D39="Short",F39-G39,G39-F39))</f>
      </c>
      <c r="I39" s="14">
        <f>IF(C39="","",IFERROR(VLOOKUP(C39,'Point values'!$A$2:$B$100,2,0),1))</f>
      </c>
      <c r="J39" s="15">
        <f>IF(H39="","",H39*IF(E39="",1,E39)*I39)</f>
      </c>
      <c r="K39" s="15"/>
      <c r="L39" s="15">
        <f>IF(J39="","",J39-IF(K39="",0,K39))</f>
      </c>
    </row>
    <row r="40" spans="1:15" x14ac:dyDescent="0.25">
      <c r="A40" s="13"/>
      <c r="H40">
        <f>IF(OR(F40="",G40=""),"",IF(D40="Short",F40-G40,G40-F40))</f>
      </c>
      <c r="I40" s="14">
        <f>IF(C40="","",IFERROR(VLOOKUP(C40,'Point values'!$A$2:$B$100,2,0),1))</f>
      </c>
      <c r="J40" s="15">
        <f>IF(H40="","",H40*IF(E40="",1,E40)*I40)</f>
      </c>
      <c r="K40" s="15"/>
      <c r="L40" s="15">
        <f>IF(J40="","",J40-IF(K40="",0,K40))</f>
      </c>
    </row>
    <row r="41" spans="1:15" x14ac:dyDescent="0.25">
      <c r="A41" s="13"/>
      <c r="H41">
        <f>IF(OR(F41="",G41=""),"",IF(D41="Short",F41-G41,G41-F41))</f>
      </c>
      <c r="I41" s="14">
        <f>IF(C41="","",IFERROR(VLOOKUP(C41,'Point values'!$A$2:$B$100,2,0),1))</f>
      </c>
      <c r="J41" s="15">
        <f>IF(H41="","",H41*IF(E41="",1,E41)*I41)</f>
      </c>
      <c r="K41" s="15"/>
      <c r="L41" s="15">
        <f>IF(J41="","",J41-IF(K41="",0,K41))</f>
      </c>
    </row>
    <row r="42" spans="1:15" x14ac:dyDescent="0.25">
      <c r="A42" s="13"/>
      <c r="H42">
        <f>IF(OR(F42="",G42=""),"",IF(D42="Short",F42-G42,G42-F42))</f>
      </c>
      <c r="I42" s="14">
        <f>IF(C42="","",IFERROR(VLOOKUP(C42,'Point values'!$A$2:$B$100,2,0),1))</f>
      </c>
      <c r="J42" s="15">
        <f>IF(H42="","",H42*IF(E42="",1,E42)*I42)</f>
      </c>
      <c r="K42" s="15"/>
      <c r="L42" s="15">
        <f>IF(J42="","",J42-IF(K42="",0,K42))</f>
      </c>
    </row>
    <row r="43" spans="1:15" x14ac:dyDescent="0.25">
      <c r="A43" s="13"/>
      <c r="H43">
        <f>IF(OR(F43="",G43=""),"",IF(D43="Short",F43-G43,G43-F43))</f>
      </c>
      <c r="I43" s="14">
        <f>IF(C43="","",IFERROR(VLOOKUP(C43,'Point values'!$A$2:$B$100,2,0),1))</f>
      </c>
      <c r="J43" s="15">
        <f>IF(H43="","",H43*IF(E43="",1,E43)*I43)</f>
      </c>
      <c r="K43" s="15"/>
      <c r="L43" s="15">
        <f>IF(J43="","",J43-IF(K43="",0,K43))</f>
      </c>
    </row>
    <row r="44" spans="1:15" x14ac:dyDescent="0.25">
      <c r="A44" s="13"/>
      <c r="H44">
        <f>IF(OR(F44="",G44=""),"",IF(D44="Short",F44-G44,G44-F44))</f>
      </c>
      <c r="I44" s="14">
        <f>IF(C44="","",IFERROR(VLOOKUP(C44,'Point values'!$A$2:$B$100,2,0),1))</f>
      </c>
      <c r="J44" s="15">
        <f>IF(H44="","",H44*IF(E44="",1,E44)*I44)</f>
      </c>
      <c r="K44" s="15"/>
      <c r="L44" s="15">
        <f>IF(J44="","",J44-IF(K44="",0,K44))</f>
      </c>
    </row>
    <row r="45" spans="1:15" x14ac:dyDescent="0.25">
      <c r="A45" s="13"/>
      <c r="H45">
        <f>IF(OR(F45="",G45=""),"",IF(D45="Short",F45-G45,G45-F45))</f>
      </c>
      <c r="I45" s="14">
        <f>IF(C45="","",IFERROR(VLOOKUP(C45,'Point values'!$A$2:$B$100,2,0),1))</f>
      </c>
      <c r="J45" s="15">
        <f>IF(H45="","",H45*IF(E45="",1,E45)*I45)</f>
      </c>
      <c r="K45" s="15"/>
      <c r="L45" s="15">
        <f>IF(J45="","",J45-IF(K45="",0,K45))</f>
      </c>
    </row>
    <row r="46" spans="1:15" x14ac:dyDescent="0.25">
      <c r="A46" s="13"/>
      <c r="H46">
        <f>IF(OR(F46="",G46=""),"",IF(D46="Short",F46-G46,G46-F46))</f>
      </c>
      <c r="I46" s="14">
        <f>IF(C46="","",IFERROR(VLOOKUP(C46,'Point values'!$A$2:$B$100,2,0),1))</f>
      </c>
      <c r="J46" s="15">
        <f>IF(H46="","",H46*IF(E46="",1,E46)*I46)</f>
      </c>
      <c r="K46" s="15"/>
      <c r="L46" s="15">
        <f>IF(J46="","",J46-IF(K46="",0,K46))</f>
      </c>
    </row>
    <row r="47" spans="1:15" x14ac:dyDescent="0.25">
      <c r="A47" s="13"/>
      <c r="H47">
        <f>IF(OR(F47="",G47=""),"",IF(D47="Short",F47-G47,G47-F47))</f>
      </c>
      <c r="I47" s="14">
        <f>IF(C47="","",IFERROR(VLOOKUP(C47,'Point values'!$A$2:$B$100,2,0),1))</f>
      </c>
      <c r="J47" s="15">
        <f>IF(H47="","",H47*IF(E47="",1,E47)*I47)</f>
      </c>
      <c r="K47" s="15"/>
      <c r="L47" s="15">
        <f>IF(J47="","",J47-IF(K47="",0,K47))</f>
      </c>
    </row>
    <row r="48" spans="1:15" x14ac:dyDescent="0.25">
      <c r="A48" s="13"/>
      <c r="H48">
        <f>IF(OR(F48="",G48=""),"",IF(D48="Short",F48-G48,G48-F48))</f>
      </c>
      <c r="I48" s="14">
        <f>IF(C48="","",IFERROR(VLOOKUP(C48,'Point values'!$A$2:$B$100,2,0),1))</f>
      </c>
      <c r="J48" s="15">
        <f>IF(H48="","",H48*IF(E48="",1,E48)*I48)</f>
      </c>
      <c r="K48" s="15"/>
      <c r="L48" s="15">
        <f>IF(J48="","",J48-IF(K48="",0,K48))</f>
      </c>
    </row>
    <row r="49" spans="1:15" x14ac:dyDescent="0.25">
      <c r="A49" s="13"/>
      <c r="H49">
        <f>IF(OR(F49="",G49=""),"",IF(D49="Short",F49-G49,G49-F49))</f>
      </c>
      <c r="I49" s="14">
        <f>IF(C49="","",IFERROR(VLOOKUP(C49,'Point values'!$A$2:$B$100,2,0),1))</f>
      </c>
      <c r="J49" s="15">
        <f>IF(H49="","",H49*IF(E49="",1,E49)*I49)</f>
      </c>
      <c r="K49" s="15"/>
      <c r="L49" s="15">
        <f>IF(J49="","",J49-IF(K49="",0,K49))</f>
      </c>
    </row>
    <row r="50" spans="1:15" x14ac:dyDescent="0.25">
      <c r="A50" s="13"/>
      <c r="H50">
        <f>IF(OR(F50="",G50=""),"",IF(D50="Short",F50-G50,G50-F50))</f>
      </c>
      <c r="I50" s="14">
        <f>IF(C50="","",IFERROR(VLOOKUP(C50,'Point values'!$A$2:$B$100,2,0),1))</f>
      </c>
      <c r="J50" s="15">
        <f>IF(H50="","",H50*IF(E50="",1,E50)*I50)</f>
      </c>
      <c r="K50" s="15"/>
      <c r="L50" s="15">
        <f>IF(J50="","",J50-IF(K50="",0,K50))</f>
      </c>
    </row>
    <row r="51" spans="1:15" x14ac:dyDescent="0.25">
      <c r="A51" s="13"/>
      <c r="H51">
        <f>IF(OR(F51="",G51=""),"",IF(D51="Short",F51-G51,G51-F51))</f>
      </c>
      <c r="I51" s="14">
        <f>IF(C51="","",IFERROR(VLOOKUP(C51,'Point values'!$A$2:$B$100,2,0),1))</f>
      </c>
      <c r="J51" s="15">
        <f>IF(H51="","",H51*IF(E51="",1,E51)*I51)</f>
      </c>
      <c r="K51" s="15"/>
      <c r="L51" s="15">
        <f>IF(J51="","",J51-IF(K51="",0,K51))</f>
      </c>
    </row>
    <row r="52" spans="1:15" x14ac:dyDescent="0.25">
      <c r="A52" s="13"/>
      <c r="H52">
        <f>IF(OR(F52="",G52=""),"",IF(D52="Short",F52-G52,G52-F52))</f>
      </c>
      <c r="I52" s="14">
        <f>IF(C52="","",IFERROR(VLOOKUP(C52,'Point values'!$A$2:$B$100,2,0),1))</f>
      </c>
      <c r="J52" s="15">
        <f>IF(H52="","",H52*IF(E52="",1,E52)*I52)</f>
      </c>
      <c r="K52" s="15"/>
      <c r="L52" s="15">
        <f>IF(J52="","",J52-IF(K52="",0,K52))</f>
      </c>
    </row>
    <row r="53" spans="1:15" x14ac:dyDescent="0.25">
      <c r="A53" s="13"/>
      <c r="H53">
        <f>IF(OR(F53="",G53=""),"",IF(D53="Short",F53-G53,G53-F53))</f>
      </c>
      <c r="I53" s="14">
        <f>IF(C53="","",IFERROR(VLOOKUP(C53,'Point values'!$A$2:$B$100,2,0),1))</f>
      </c>
      <c r="J53" s="15">
        <f>IF(H53="","",H53*IF(E53="",1,E53)*I53)</f>
      </c>
      <c r="K53" s="15"/>
      <c r="L53" s="15">
        <f>IF(J53="","",J53-IF(K53="",0,K53))</f>
      </c>
    </row>
    <row r="54" spans="1:15" x14ac:dyDescent="0.25">
      <c r="A54" s="13"/>
      <c r="H54">
        <f>IF(OR(F54="",G54=""),"",IF(D54="Short",F54-G54,G54-F54))</f>
      </c>
      <c r="I54" s="14">
        <f>IF(C54="","",IFERROR(VLOOKUP(C54,'Point values'!$A$2:$B$100,2,0),1))</f>
      </c>
      <c r="J54" s="15">
        <f>IF(H54="","",H54*IF(E54="",1,E54)*I54)</f>
      </c>
      <c r="K54" s="15"/>
      <c r="L54" s="15">
        <f>IF(J54="","",J54-IF(K54="",0,K54))</f>
      </c>
    </row>
    <row r="55" spans="1:15" x14ac:dyDescent="0.25">
      <c r="A55" s="13"/>
      <c r="H55">
        <f>IF(OR(F55="",G55=""),"",IF(D55="Short",F55-G55,G55-F55))</f>
      </c>
      <c r="I55" s="14">
        <f>IF(C55="","",IFERROR(VLOOKUP(C55,'Point values'!$A$2:$B$100,2,0),1))</f>
      </c>
      <c r="J55" s="15">
        <f>IF(H55="","",H55*IF(E55="",1,E55)*I55)</f>
      </c>
      <c r="K55" s="15"/>
      <c r="L55" s="15">
        <f>IF(J55="","",J55-IF(K55="",0,K55))</f>
      </c>
    </row>
    <row r="56" spans="1:15" x14ac:dyDescent="0.25">
      <c r="A56" s="13"/>
      <c r="H56">
        <f>IF(OR(F56="",G56=""),"",IF(D56="Short",F56-G56,G56-F56))</f>
      </c>
      <c r="I56" s="14">
        <f>IF(C56="","",IFERROR(VLOOKUP(C56,'Point values'!$A$2:$B$100,2,0),1))</f>
      </c>
      <c r="J56" s="15">
        <f>IF(H56="","",H56*IF(E56="",1,E56)*I56)</f>
      </c>
      <c r="K56" s="15"/>
      <c r="L56" s="15">
        <f>IF(J56="","",J56-IF(K56="",0,K56))</f>
      </c>
    </row>
    <row r="57" spans="1:15" x14ac:dyDescent="0.25">
      <c r="A57" s="13"/>
      <c r="H57">
        <f>IF(OR(F57="",G57=""),"",IF(D57="Short",F57-G57,G57-F57))</f>
      </c>
      <c r="I57" s="14">
        <f>IF(C57="","",IFERROR(VLOOKUP(C57,'Point values'!$A$2:$B$100,2,0),1))</f>
      </c>
      <c r="J57" s="15">
        <f>IF(H57="","",H57*IF(E57="",1,E57)*I57)</f>
      </c>
      <c r="K57" s="15"/>
      <c r="L57" s="15">
        <f>IF(J57="","",J57-IF(K57="",0,K57))</f>
      </c>
    </row>
    <row r="58" spans="1:15" x14ac:dyDescent="0.25">
      <c r="A58" s="13"/>
      <c r="H58">
        <f>IF(OR(F58="",G58=""),"",IF(D58="Short",F58-G58,G58-F58))</f>
      </c>
      <c r="I58" s="14">
        <f>IF(C58="","",IFERROR(VLOOKUP(C58,'Point values'!$A$2:$B$100,2,0),1))</f>
      </c>
      <c r="J58" s="15">
        <f>IF(H58="","",H58*IF(E58="",1,E58)*I58)</f>
      </c>
      <c r="K58" s="15"/>
      <c r="L58" s="15">
        <f>IF(J58="","",J58-IF(K58="",0,K58))</f>
      </c>
    </row>
    <row r="59" spans="1:15" x14ac:dyDescent="0.25">
      <c r="A59" s="13"/>
      <c r="H59">
        <f>IF(OR(F59="",G59=""),"",IF(D59="Short",F59-G59,G59-F59))</f>
      </c>
      <c r="I59" s="14">
        <f>IF(C59="","",IFERROR(VLOOKUP(C59,'Point values'!$A$2:$B$100,2,0),1))</f>
      </c>
      <c r="J59" s="15">
        <f>IF(H59="","",H59*IF(E59="",1,E59)*I59)</f>
      </c>
      <c r="K59" s="15"/>
      <c r="L59" s="15">
        <f>IF(J59="","",J59-IF(K59="",0,K59))</f>
      </c>
    </row>
    <row r="60" spans="1:15" x14ac:dyDescent="0.25">
      <c r="A60" s="13"/>
      <c r="H60">
        <f>IF(OR(F60="",G60=""),"",IF(D60="Short",F60-G60,G60-F60))</f>
      </c>
      <c r="I60" s="14">
        <f>IF(C60="","",IFERROR(VLOOKUP(C60,'Point values'!$A$2:$B$100,2,0),1))</f>
      </c>
      <c r="J60" s="15">
        <f>IF(H60="","",H60*IF(E60="",1,E60)*I60)</f>
      </c>
      <c r="K60" s="15"/>
      <c r="L60" s="15">
        <f>IF(J60="","",J60-IF(K60="",0,K60))</f>
      </c>
    </row>
    <row r="61" spans="1:15" x14ac:dyDescent="0.25">
      <c r="A61" s="13"/>
      <c r="H61">
        <f>IF(OR(F61="",G61=""),"",IF(D61="Short",F61-G61,G61-F61))</f>
      </c>
      <c r="I61" s="14">
        <f>IF(C61="","",IFERROR(VLOOKUP(C61,'Point values'!$A$2:$B$100,2,0),1))</f>
      </c>
      <c r="J61" s="15">
        <f>IF(H61="","",H61*IF(E61="",1,E61)*I61)</f>
      </c>
      <c r="K61" s="15"/>
      <c r="L61" s="15">
        <f>IF(J61="","",J61-IF(K61="",0,K61))</f>
      </c>
    </row>
    <row r="62" spans="1:15" x14ac:dyDescent="0.25">
      <c r="A62" s="13"/>
      <c r="H62">
        <f>IF(OR(F62="",G62=""),"",IF(D62="Short",F62-G62,G62-F62))</f>
      </c>
      <c r="I62" s="14">
        <f>IF(C62="","",IFERROR(VLOOKUP(C62,'Point values'!$A$2:$B$100,2,0),1))</f>
      </c>
      <c r="J62" s="15">
        <f>IF(H62="","",H62*IF(E62="",1,E62)*I62)</f>
      </c>
      <c r="K62" s="15"/>
      <c r="L62" s="15">
        <f>IF(J62="","",J62-IF(K62="",0,K62))</f>
      </c>
    </row>
    <row r="63" spans="1:15" x14ac:dyDescent="0.25">
      <c r="A63" s="13"/>
      <c r="H63">
        <f>IF(OR(F63="",G63=""),"",IF(D63="Short",F63-G63,G63-F63))</f>
      </c>
      <c r="I63" s="14">
        <f>IF(C63="","",IFERROR(VLOOKUP(C63,'Point values'!$A$2:$B$100,2,0),1))</f>
      </c>
      <c r="J63" s="15">
        <f>IF(H63="","",H63*IF(E63="",1,E63)*I63)</f>
      </c>
      <c r="K63" s="15"/>
      <c r="L63" s="15">
        <f>IF(J63="","",J63-IF(K63="",0,K63))</f>
      </c>
    </row>
    <row r="64" spans="1:15" x14ac:dyDescent="0.25">
      <c r="A64" s="13"/>
      <c r="H64">
        <f>IF(OR(F64="",G64=""),"",IF(D64="Short",F64-G64,G64-F64))</f>
      </c>
      <c r="I64" s="14">
        <f>IF(C64="","",IFERROR(VLOOKUP(C64,'Point values'!$A$2:$B$100,2,0),1))</f>
      </c>
      <c r="J64" s="15">
        <f>IF(H64="","",H64*IF(E64="",1,E64)*I64)</f>
      </c>
      <c r="K64" s="15"/>
      <c r="L64" s="15">
        <f>IF(J64="","",J64-IF(K64="",0,K64))</f>
      </c>
    </row>
    <row r="65" spans="1:15" x14ac:dyDescent="0.25">
      <c r="A65" s="13"/>
      <c r="H65">
        <f>IF(OR(F65="",G65=""),"",IF(D65="Short",F65-G65,G65-F65))</f>
      </c>
      <c r="I65" s="14">
        <f>IF(C65="","",IFERROR(VLOOKUP(C65,'Point values'!$A$2:$B$100,2,0),1))</f>
      </c>
      <c r="J65" s="15">
        <f>IF(H65="","",H65*IF(E65="",1,E65)*I65)</f>
      </c>
      <c r="K65" s="15"/>
      <c r="L65" s="15">
        <f>IF(J65="","",J65-IF(K65="",0,K65))</f>
      </c>
    </row>
    <row r="66" spans="1:15" x14ac:dyDescent="0.25">
      <c r="A66" s="13"/>
      <c r="H66">
        <f>IF(OR(F66="",G66=""),"",IF(D66="Short",F66-G66,G66-F66))</f>
      </c>
      <c r="I66" s="14">
        <f>IF(C66="","",IFERROR(VLOOKUP(C66,'Point values'!$A$2:$B$100,2,0),1))</f>
      </c>
      <c r="J66" s="15">
        <f>IF(H66="","",H66*IF(E66="",1,E66)*I66)</f>
      </c>
      <c r="K66" s="15"/>
      <c r="L66" s="15">
        <f>IF(J66="","",J66-IF(K66="",0,K66))</f>
      </c>
    </row>
    <row r="67" spans="1:15" x14ac:dyDescent="0.25">
      <c r="A67" s="13"/>
      <c r="H67">
        <f>IF(OR(F67="",G67=""),"",IF(D67="Short",F67-G67,G67-F67))</f>
      </c>
      <c r="I67" s="14">
        <f>IF(C67="","",IFERROR(VLOOKUP(C67,'Point values'!$A$2:$B$100,2,0),1))</f>
      </c>
      <c r="J67" s="15">
        <f>IF(H67="","",H67*IF(E67="",1,E67)*I67)</f>
      </c>
      <c r="K67" s="15"/>
      <c r="L67" s="15">
        <f>IF(J67="","",J67-IF(K67="",0,K67))</f>
      </c>
    </row>
    <row r="68" spans="1:15" x14ac:dyDescent="0.25">
      <c r="A68" s="13"/>
      <c r="H68">
        <f>IF(OR(F68="",G68=""),"",IF(D68="Short",F68-G68,G68-F68))</f>
      </c>
      <c r="I68" s="14">
        <f>IF(C68="","",IFERROR(VLOOKUP(C68,'Point values'!$A$2:$B$100,2,0),1))</f>
      </c>
      <c r="J68" s="15">
        <f>IF(H68="","",H68*IF(E68="",1,E68)*I68)</f>
      </c>
      <c r="K68" s="15"/>
      <c r="L68" s="15">
        <f>IF(J68="","",J68-IF(K68="",0,K68))</f>
      </c>
    </row>
    <row r="69" spans="1:15" x14ac:dyDescent="0.25">
      <c r="A69" s="13"/>
      <c r="H69">
        <f>IF(OR(F69="",G69=""),"",IF(D69="Short",F69-G69,G69-F69))</f>
      </c>
      <c r="I69" s="14">
        <f>IF(C69="","",IFERROR(VLOOKUP(C69,'Point values'!$A$2:$B$100,2,0),1))</f>
      </c>
      <c r="J69" s="15">
        <f>IF(H69="","",H69*IF(E69="",1,E69)*I69)</f>
      </c>
      <c r="K69" s="15"/>
      <c r="L69" s="15">
        <f>IF(J69="","",J69-IF(K69="",0,K69))</f>
      </c>
    </row>
    <row r="70" spans="1:15" x14ac:dyDescent="0.25">
      <c r="A70" s="13"/>
      <c r="H70">
        <f>IF(OR(F70="",G70=""),"",IF(D70="Short",F70-G70,G70-F70))</f>
      </c>
      <c r="I70" s="14">
        <f>IF(C70="","",IFERROR(VLOOKUP(C70,'Point values'!$A$2:$B$100,2,0),1))</f>
      </c>
      <c r="J70" s="15">
        <f>IF(H70="","",H70*IF(E70="",1,E70)*I70)</f>
      </c>
      <c r="K70" s="15"/>
      <c r="L70" s="15">
        <f>IF(J70="","",J70-IF(K70="",0,K70))</f>
      </c>
    </row>
    <row r="71" spans="1:15" x14ac:dyDescent="0.25">
      <c r="A71" s="13"/>
      <c r="H71">
        <f>IF(OR(F71="",G71=""),"",IF(D71="Short",F71-G71,G71-F71))</f>
      </c>
      <c r="I71" s="14">
        <f>IF(C71="","",IFERROR(VLOOKUP(C71,'Point values'!$A$2:$B$100,2,0),1))</f>
      </c>
      <c r="J71" s="15">
        <f>IF(H71="","",H71*IF(E71="",1,E71)*I71)</f>
      </c>
      <c r="K71" s="15"/>
      <c r="L71" s="15">
        <f>IF(J71="","",J71-IF(K71="",0,K71))</f>
      </c>
    </row>
    <row r="72" spans="1:15" x14ac:dyDescent="0.25">
      <c r="A72" s="13"/>
      <c r="H72">
        <f>IF(OR(F72="",G72=""),"",IF(D72="Short",F72-G72,G72-F72))</f>
      </c>
      <c r="I72" s="14">
        <f>IF(C72="","",IFERROR(VLOOKUP(C72,'Point values'!$A$2:$B$100,2,0),1))</f>
      </c>
      <c r="J72" s="15">
        <f>IF(H72="","",H72*IF(E72="",1,E72)*I72)</f>
      </c>
      <c r="K72" s="15"/>
      <c r="L72" s="15">
        <f>IF(J72="","",J72-IF(K72="",0,K72))</f>
      </c>
    </row>
    <row r="73" spans="1:15" x14ac:dyDescent="0.25">
      <c r="A73" s="13"/>
      <c r="H73">
        <f>IF(OR(F73="",G73=""),"",IF(D73="Short",F73-G73,G73-F73))</f>
      </c>
      <c r="I73" s="14">
        <f>IF(C73="","",IFERROR(VLOOKUP(C73,'Point values'!$A$2:$B$100,2,0),1))</f>
      </c>
      <c r="J73" s="15">
        <f>IF(H73="","",H73*IF(E73="",1,E73)*I73)</f>
      </c>
      <c r="K73" s="15"/>
      <c r="L73" s="15">
        <f>IF(J73="","",J73-IF(K73="",0,K73))</f>
      </c>
    </row>
    <row r="74" spans="1:15" x14ac:dyDescent="0.25">
      <c r="A74" s="13"/>
      <c r="H74">
        <f>IF(OR(F74="",G74=""),"",IF(D74="Short",F74-G74,G74-F74))</f>
      </c>
      <c r="I74" s="14">
        <f>IF(C74="","",IFERROR(VLOOKUP(C74,'Point values'!$A$2:$B$100,2,0),1))</f>
      </c>
      <c r="J74" s="15">
        <f>IF(H74="","",H74*IF(E74="",1,E74)*I74)</f>
      </c>
      <c r="K74" s="15"/>
      <c r="L74" s="15">
        <f>IF(J74="","",J74-IF(K74="",0,K74))</f>
      </c>
    </row>
    <row r="75" spans="1:15" x14ac:dyDescent="0.25">
      <c r="A75" s="13"/>
      <c r="H75">
        <f>IF(OR(F75="",G75=""),"",IF(D75="Short",F75-G75,G75-F75))</f>
      </c>
      <c r="I75" s="14">
        <f>IF(C75="","",IFERROR(VLOOKUP(C75,'Point values'!$A$2:$B$100,2,0),1))</f>
      </c>
      <c r="J75" s="15">
        <f>IF(H75="","",H75*IF(E75="",1,E75)*I75)</f>
      </c>
      <c r="K75" s="15"/>
      <c r="L75" s="15">
        <f>IF(J75="","",J75-IF(K75="",0,K75))</f>
      </c>
    </row>
    <row r="76" spans="1:15" x14ac:dyDescent="0.25">
      <c r="A76" s="13"/>
      <c r="H76">
        <f>IF(OR(F76="",G76=""),"",IF(D76="Short",F76-G76,G76-F76))</f>
      </c>
      <c r="I76" s="14">
        <f>IF(C76="","",IFERROR(VLOOKUP(C76,'Point values'!$A$2:$B$100,2,0),1))</f>
      </c>
      <c r="J76" s="15">
        <f>IF(H76="","",H76*IF(E76="",1,E76)*I76)</f>
      </c>
      <c r="K76" s="15"/>
      <c r="L76" s="15">
        <f>IF(J76="","",J76-IF(K76="",0,K76))</f>
      </c>
    </row>
    <row r="77" spans="1:15" x14ac:dyDescent="0.25">
      <c r="A77" s="13"/>
      <c r="H77">
        <f>IF(OR(F77="",G77=""),"",IF(D77="Short",F77-G77,G77-F77))</f>
      </c>
      <c r="I77" s="14">
        <f>IF(C77="","",IFERROR(VLOOKUP(C77,'Point values'!$A$2:$B$100,2,0),1))</f>
      </c>
      <c r="J77" s="15">
        <f>IF(H77="","",H77*IF(E77="",1,E77)*I77)</f>
      </c>
      <c r="K77" s="15"/>
      <c r="L77" s="15">
        <f>IF(J77="","",J77-IF(K77="",0,K77))</f>
      </c>
    </row>
    <row r="78" spans="1:15" x14ac:dyDescent="0.25">
      <c r="A78" s="13"/>
      <c r="H78">
        <f>IF(OR(F78="",G78=""),"",IF(D78="Short",F78-G78,G78-F78))</f>
      </c>
      <c r="I78" s="14">
        <f>IF(C78="","",IFERROR(VLOOKUP(C78,'Point values'!$A$2:$B$100,2,0),1))</f>
      </c>
      <c r="J78" s="15">
        <f>IF(H78="","",H78*IF(E78="",1,E78)*I78)</f>
      </c>
      <c r="K78" s="15"/>
      <c r="L78" s="15">
        <f>IF(J78="","",J78-IF(K78="",0,K78))</f>
      </c>
    </row>
    <row r="79" spans="1:15" x14ac:dyDescent="0.25">
      <c r="A79" s="13"/>
      <c r="H79">
        <f>IF(OR(F79="",G79=""),"",IF(D79="Short",F79-G79,G79-F79))</f>
      </c>
      <c r="I79" s="14">
        <f>IF(C79="","",IFERROR(VLOOKUP(C79,'Point values'!$A$2:$B$100,2,0),1))</f>
      </c>
      <c r="J79" s="15">
        <f>IF(H79="","",H79*IF(E79="",1,E79)*I79)</f>
      </c>
      <c r="K79" s="15"/>
      <c r="L79" s="15">
        <f>IF(J79="","",J79-IF(K79="",0,K79))</f>
      </c>
    </row>
    <row r="80" spans="1:15" x14ac:dyDescent="0.25">
      <c r="A80" s="13"/>
      <c r="H80">
        <f>IF(OR(F80="",G80=""),"",IF(D80="Short",F80-G80,G80-F80))</f>
      </c>
      <c r="I80" s="14">
        <f>IF(C80="","",IFERROR(VLOOKUP(C80,'Point values'!$A$2:$B$100,2,0),1))</f>
      </c>
      <c r="J80" s="15">
        <f>IF(H80="","",H80*IF(E80="",1,E80)*I80)</f>
      </c>
      <c r="K80" s="15"/>
      <c r="L80" s="15">
        <f>IF(J80="","",J80-IF(K80="",0,K80))</f>
      </c>
    </row>
    <row r="81" spans="1:15" x14ac:dyDescent="0.25">
      <c r="A81" s="13"/>
      <c r="H81">
        <f>IF(OR(F81="",G81=""),"",IF(D81="Short",F81-G81,G81-F81))</f>
      </c>
      <c r="I81" s="14">
        <f>IF(C81="","",IFERROR(VLOOKUP(C81,'Point values'!$A$2:$B$100,2,0),1))</f>
      </c>
      <c r="J81" s="15">
        <f>IF(H81="","",H81*IF(E81="",1,E81)*I81)</f>
      </c>
      <c r="K81" s="15"/>
      <c r="L81" s="15">
        <f>IF(J81="","",J81-IF(K81="",0,K81))</f>
      </c>
    </row>
    <row r="82" spans="1:15" x14ac:dyDescent="0.25">
      <c r="A82" s="13"/>
      <c r="H82">
        <f>IF(OR(F82="",G82=""),"",IF(D82="Short",F82-G82,G82-F82))</f>
      </c>
      <c r="I82" s="14">
        <f>IF(C82="","",IFERROR(VLOOKUP(C82,'Point values'!$A$2:$B$100,2,0),1))</f>
      </c>
      <c r="J82" s="15">
        <f>IF(H82="","",H82*IF(E82="",1,E82)*I82)</f>
      </c>
      <c r="K82" s="15"/>
      <c r="L82" s="15">
        <f>IF(J82="","",J82-IF(K82="",0,K82))</f>
      </c>
    </row>
    <row r="83" spans="1:15" x14ac:dyDescent="0.25">
      <c r="A83" s="13"/>
      <c r="H83">
        <f>IF(OR(F83="",G83=""),"",IF(D83="Short",F83-G83,G83-F83))</f>
      </c>
      <c r="I83" s="14">
        <f>IF(C83="","",IFERROR(VLOOKUP(C83,'Point values'!$A$2:$B$100,2,0),1))</f>
      </c>
      <c r="J83" s="15">
        <f>IF(H83="","",H83*IF(E83="",1,E83)*I83)</f>
      </c>
      <c r="K83" s="15"/>
      <c r="L83" s="15">
        <f>IF(J83="","",J83-IF(K83="",0,K83))</f>
      </c>
    </row>
    <row r="84" spans="1:15" x14ac:dyDescent="0.25">
      <c r="A84" s="13"/>
      <c r="H84">
        <f>IF(OR(F84="",G84=""),"",IF(D84="Short",F84-G84,G84-F84))</f>
      </c>
      <c r="I84" s="14">
        <f>IF(C84="","",IFERROR(VLOOKUP(C84,'Point values'!$A$2:$B$100,2,0),1))</f>
      </c>
      <c r="J84" s="15">
        <f>IF(H84="","",H84*IF(E84="",1,E84)*I84)</f>
      </c>
      <c r="K84" s="15"/>
      <c r="L84" s="15">
        <f>IF(J84="","",J84-IF(K84="",0,K84))</f>
      </c>
    </row>
    <row r="85" spans="1:15" x14ac:dyDescent="0.25">
      <c r="A85" s="13"/>
      <c r="H85">
        <f>IF(OR(F85="",G85=""),"",IF(D85="Short",F85-G85,G85-F85))</f>
      </c>
      <c r="I85" s="14">
        <f>IF(C85="","",IFERROR(VLOOKUP(C85,'Point values'!$A$2:$B$100,2,0),1))</f>
      </c>
      <c r="J85" s="15">
        <f>IF(H85="","",H85*IF(E85="",1,E85)*I85)</f>
      </c>
      <c r="K85" s="15"/>
      <c r="L85" s="15">
        <f>IF(J85="","",J85-IF(K85="",0,K85))</f>
      </c>
    </row>
    <row r="86" spans="1:15" x14ac:dyDescent="0.25">
      <c r="A86" s="13"/>
      <c r="H86">
        <f>IF(OR(F86="",G86=""),"",IF(D86="Short",F86-G86,G86-F86))</f>
      </c>
      <c r="I86" s="14">
        <f>IF(C86="","",IFERROR(VLOOKUP(C86,'Point values'!$A$2:$B$100,2,0),1))</f>
      </c>
      <c r="J86" s="15">
        <f>IF(H86="","",H86*IF(E86="",1,E86)*I86)</f>
      </c>
      <c r="K86" s="15"/>
      <c r="L86" s="15">
        <f>IF(J86="","",J86-IF(K86="",0,K86))</f>
      </c>
    </row>
    <row r="87" spans="1:15" x14ac:dyDescent="0.25">
      <c r="A87" s="13"/>
      <c r="H87">
        <f>IF(OR(F87="",G87=""),"",IF(D87="Short",F87-G87,G87-F87))</f>
      </c>
      <c r="I87" s="14">
        <f>IF(C87="","",IFERROR(VLOOKUP(C87,'Point values'!$A$2:$B$100,2,0),1))</f>
      </c>
      <c r="J87" s="15">
        <f>IF(H87="","",H87*IF(E87="",1,E87)*I87)</f>
      </c>
      <c r="K87" s="15"/>
      <c r="L87" s="15">
        <f>IF(J87="","",J87-IF(K87="",0,K87))</f>
      </c>
    </row>
    <row r="88" spans="1:15" x14ac:dyDescent="0.25">
      <c r="A88" s="13"/>
      <c r="H88">
        <f>IF(OR(F88="",G88=""),"",IF(D88="Short",F88-G88,G88-F88))</f>
      </c>
      <c r="I88" s="14">
        <f>IF(C88="","",IFERROR(VLOOKUP(C88,'Point values'!$A$2:$B$100,2,0),1))</f>
      </c>
      <c r="J88" s="15">
        <f>IF(H88="","",H88*IF(E88="",1,E88)*I88)</f>
      </c>
      <c r="K88" s="15"/>
      <c r="L88" s="15">
        <f>IF(J88="","",J88-IF(K88="",0,K88))</f>
      </c>
    </row>
    <row r="89" spans="1:15" x14ac:dyDescent="0.25">
      <c r="A89" s="13"/>
      <c r="H89">
        <f>IF(OR(F89="",G89=""),"",IF(D89="Short",F89-G89,G89-F89))</f>
      </c>
      <c r="I89" s="14">
        <f>IF(C89="","",IFERROR(VLOOKUP(C89,'Point values'!$A$2:$B$100,2,0),1))</f>
      </c>
      <c r="J89" s="15">
        <f>IF(H89="","",H89*IF(E89="",1,E89)*I89)</f>
      </c>
      <c r="K89" s="15"/>
      <c r="L89" s="15">
        <f>IF(J89="","",J89-IF(K89="",0,K89))</f>
      </c>
    </row>
    <row r="90" spans="1:15" x14ac:dyDescent="0.25">
      <c r="A90" s="13"/>
      <c r="H90">
        <f>IF(OR(F90="",G90=""),"",IF(D90="Short",F90-G90,G90-F90))</f>
      </c>
      <c r="I90" s="14">
        <f>IF(C90="","",IFERROR(VLOOKUP(C90,'Point values'!$A$2:$B$100,2,0),1))</f>
      </c>
      <c r="J90" s="15">
        <f>IF(H90="","",H90*IF(E90="",1,E90)*I90)</f>
      </c>
      <c r="K90" s="15"/>
      <c r="L90" s="15">
        <f>IF(J90="","",J90-IF(K90="",0,K90))</f>
      </c>
    </row>
    <row r="91" spans="1:15" x14ac:dyDescent="0.25">
      <c r="A91" s="13"/>
      <c r="H91">
        <f>IF(OR(F91="",G91=""),"",IF(D91="Short",F91-G91,G91-F91))</f>
      </c>
      <c r="I91" s="14">
        <f>IF(C91="","",IFERROR(VLOOKUP(C91,'Point values'!$A$2:$B$100,2,0),1))</f>
      </c>
      <c r="J91" s="15">
        <f>IF(H91="","",H91*IF(E91="",1,E91)*I91)</f>
      </c>
      <c r="K91" s="15"/>
      <c r="L91" s="15">
        <f>IF(J91="","",J91-IF(K91="",0,K91))</f>
      </c>
    </row>
    <row r="92" spans="1:15" x14ac:dyDescent="0.25">
      <c r="A92" s="13"/>
      <c r="H92">
        <f>IF(OR(F92="",G92=""),"",IF(D92="Short",F92-G92,G92-F92))</f>
      </c>
      <c r="I92" s="14">
        <f>IF(C92="","",IFERROR(VLOOKUP(C92,'Point values'!$A$2:$B$100,2,0),1))</f>
      </c>
      <c r="J92" s="15">
        <f>IF(H92="","",H92*IF(E92="",1,E92)*I92)</f>
      </c>
      <c r="K92" s="15"/>
      <c r="L92" s="15">
        <f>IF(J92="","",J92-IF(K92="",0,K92))</f>
      </c>
    </row>
    <row r="93" spans="1:15" x14ac:dyDescent="0.25">
      <c r="A93" s="13"/>
      <c r="H93">
        <f>IF(OR(F93="",G93=""),"",IF(D93="Short",F93-G93,G93-F93))</f>
      </c>
      <c r="I93" s="14">
        <f>IF(C93="","",IFERROR(VLOOKUP(C93,'Point values'!$A$2:$B$100,2,0),1))</f>
      </c>
      <c r="J93" s="15">
        <f>IF(H93="","",H93*IF(E93="",1,E93)*I93)</f>
      </c>
      <c r="K93" s="15"/>
      <c r="L93" s="15">
        <f>IF(J93="","",J93-IF(K93="",0,K93))</f>
      </c>
    </row>
    <row r="94" spans="1:15" x14ac:dyDescent="0.25">
      <c r="A94" s="13"/>
      <c r="H94">
        <f>IF(OR(F94="",G94=""),"",IF(D94="Short",F94-G94,G94-F94))</f>
      </c>
      <c r="I94" s="14">
        <f>IF(C94="","",IFERROR(VLOOKUP(C94,'Point values'!$A$2:$B$100,2,0),1))</f>
      </c>
      <c r="J94" s="15">
        <f>IF(H94="","",H94*IF(E94="",1,E94)*I94)</f>
      </c>
      <c r="K94" s="15"/>
      <c r="L94" s="15">
        <f>IF(J94="","",J94-IF(K94="",0,K94))</f>
      </c>
    </row>
    <row r="95" spans="1:15" x14ac:dyDescent="0.25">
      <c r="A95" s="13"/>
      <c r="H95">
        <f>IF(OR(F95="",G95=""),"",IF(D95="Short",F95-G95,G95-F95))</f>
      </c>
      <c r="I95" s="14">
        <f>IF(C95="","",IFERROR(VLOOKUP(C95,'Point values'!$A$2:$B$100,2,0),1))</f>
      </c>
      <c r="J95" s="15">
        <f>IF(H95="","",H95*IF(E95="",1,E95)*I95)</f>
      </c>
      <c r="K95" s="15"/>
      <c r="L95" s="15">
        <f>IF(J95="","",J95-IF(K95="",0,K95))</f>
      </c>
    </row>
    <row r="96" spans="1:15" x14ac:dyDescent="0.25">
      <c r="A96" s="13"/>
      <c r="H96">
        <f>IF(OR(F96="",G96=""),"",IF(D96="Short",F96-G96,G96-F96))</f>
      </c>
      <c r="I96" s="14">
        <f>IF(C96="","",IFERROR(VLOOKUP(C96,'Point values'!$A$2:$B$100,2,0),1))</f>
      </c>
      <c r="J96" s="15">
        <f>IF(H96="","",H96*IF(E96="",1,E96)*I96)</f>
      </c>
      <c r="K96" s="15"/>
      <c r="L96" s="15">
        <f>IF(J96="","",J96-IF(K96="",0,K96))</f>
      </c>
    </row>
    <row r="97" spans="1:15" x14ac:dyDescent="0.25">
      <c r="A97" s="13"/>
      <c r="H97">
        <f>IF(OR(F97="",G97=""),"",IF(D97="Short",F97-G97,G97-F97))</f>
      </c>
      <c r="I97" s="14">
        <f>IF(C97="","",IFERROR(VLOOKUP(C97,'Point values'!$A$2:$B$100,2,0),1))</f>
      </c>
      <c r="J97" s="15">
        <f>IF(H97="","",H97*IF(E97="",1,E97)*I97)</f>
      </c>
      <c r="K97" s="15"/>
      <c r="L97" s="15">
        <f>IF(J97="","",J97-IF(K97="",0,K97))</f>
      </c>
    </row>
    <row r="98" spans="1:15" x14ac:dyDescent="0.25">
      <c r="A98" s="13"/>
      <c r="H98">
        <f>IF(OR(F98="",G98=""),"",IF(D98="Short",F98-G98,G98-F98))</f>
      </c>
      <c r="I98" s="14">
        <f>IF(C98="","",IFERROR(VLOOKUP(C98,'Point values'!$A$2:$B$100,2,0),1))</f>
      </c>
      <c r="J98" s="15">
        <f>IF(H98="","",H98*IF(E98="",1,E98)*I98)</f>
      </c>
      <c r="K98" s="15"/>
      <c r="L98" s="15">
        <f>IF(J98="","",J98-IF(K98="",0,K98))</f>
      </c>
    </row>
    <row r="99" spans="1:15" x14ac:dyDescent="0.25">
      <c r="A99" s="13"/>
      <c r="H99">
        <f>IF(OR(F99="",G99=""),"",IF(D99="Short",F99-G99,G99-F99))</f>
      </c>
      <c r="I99" s="14">
        <f>IF(C99="","",IFERROR(VLOOKUP(C99,'Point values'!$A$2:$B$100,2,0),1))</f>
      </c>
      <c r="J99" s="15">
        <f>IF(H99="","",H99*IF(E99="",1,E99)*I99)</f>
      </c>
      <c r="K99" s="15"/>
      <c r="L99" s="15">
        <f>IF(J99="","",J99-IF(K99="",0,K99))</f>
      </c>
    </row>
    <row r="100" spans="1:15" x14ac:dyDescent="0.25">
      <c r="A100" s="13"/>
      <c r="H100">
        <f>IF(OR(F100="",G100=""),"",IF(D100="Short",F100-G100,G100-F100))</f>
      </c>
      <c r="I100" s="14">
        <f>IF(C100="","",IFERROR(VLOOKUP(C100,'Point values'!$A$2:$B$100,2,0),1))</f>
      </c>
      <c r="J100" s="15">
        <f>IF(H100="","",H100*IF(E100="",1,E100)*I100)</f>
      </c>
      <c r="K100" s="15"/>
      <c r="L100" s="15">
        <f>IF(J100="","",J100-IF(K100="",0,K100))</f>
      </c>
    </row>
    <row r="101" spans="1:15" x14ac:dyDescent="0.25">
      <c r="A101" s="13"/>
      <c r="H101">
        <f>IF(OR(F101="",G101=""),"",IF(D101="Short",F101-G101,G101-F101))</f>
      </c>
      <c r="I101" s="14">
        <f>IF(C101="","",IFERROR(VLOOKUP(C101,'Point values'!$A$2:$B$100,2,0),1))</f>
      </c>
      <c r="J101" s="15">
        <f>IF(H101="","",H101*IF(E101="",1,E101)*I101)</f>
      </c>
      <c r="K101" s="15"/>
      <c r="L101" s="15">
        <f>IF(J101="","",J101-IF(K101="",0,K101))</f>
      </c>
    </row>
    <row r="102" spans="1:15" x14ac:dyDescent="0.25">
      <c r="A102" s="13"/>
      <c r="H102">
        <f>IF(OR(F102="",G102=""),"",IF(D102="Short",F102-G102,G102-F102))</f>
      </c>
      <c r="I102" s="14">
        <f>IF(C102="","",IFERROR(VLOOKUP(C102,'Point values'!$A$2:$B$100,2,0),1))</f>
      </c>
      <c r="J102" s="15">
        <f>IF(H102="","",H102*IF(E102="",1,E102)*I102)</f>
      </c>
      <c r="K102" s="15"/>
      <c r="L102" s="15">
        <f>IF(J102="","",J102-IF(K102="",0,K102))</f>
      </c>
    </row>
    <row r="103" spans="1:15" x14ac:dyDescent="0.25">
      <c r="A103" s="13"/>
      <c r="H103">
        <f>IF(OR(F103="",G103=""),"",IF(D103="Short",F103-G103,G103-F103))</f>
      </c>
      <c r="I103" s="14">
        <f>IF(C103="","",IFERROR(VLOOKUP(C103,'Point values'!$A$2:$B$100,2,0),1))</f>
      </c>
      <c r="J103" s="15">
        <f>IF(H103="","",H103*IF(E103="",1,E103)*I103)</f>
      </c>
      <c r="K103" s="15"/>
      <c r="L103" s="15">
        <f>IF(J103="","",J103-IF(K103="",0,K103))</f>
      </c>
    </row>
    <row r="104" spans="1:15" x14ac:dyDescent="0.25">
      <c r="A104" s="13"/>
      <c r="H104">
        <f>IF(OR(F104="",G104=""),"",IF(D104="Short",F104-G104,G104-F104))</f>
      </c>
      <c r="I104" s="14">
        <f>IF(C104="","",IFERROR(VLOOKUP(C104,'Point values'!$A$2:$B$100,2,0),1))</f>
      </c>
      <c r="J104" s="15">
        <f>IF(H104="","",H104*IF(E104="",1,E104)*I104)</f>
      </c>
      <c r="K104" s="15"/>
      <c r="L104" s="15">
        <f>IF(J104="","",J104-IF(K104="",0,K104))</f>
      </c>
    </row>
    <row r="105" spans="1:15" x14ac:dyDescent="0.25">
      <c r="A105" s="13"/>
      <c r="H105">
        <f>IF(OR(F105="",G105=""),"",IF(D105="Short",F105-G105,G105-F105))</f>
      </c>
      <c r="I105" s="14">
        <f>IF(C105="","",IFERROR(VLOOKUP(C105,'Point values'!$A$2:$B$100,2,0),1))</f>
      </c>
      <c r="J105" s="15">
        <f>IF(H105="","",H105*IF(E105="",1,E105)*I105)</f>
      </c>
      <c r="K105" s="15"/>
      <c r="L105" s="15">
        <f>IF(J105="","",J105-IF(K105="",0,K105))</f>
      </c>
    </row>
    <row r="106" spans="1:15" x14ac:dyDescent="0.25">
      <c r="A106" s="13"/>
      <c r="H106">
        <f>IF(OR(F106="",G106=""),"",IF(D106="Short",F106-G106,G106-F106))</f>
      </c>
      <c r="I106" s="14">
        <f>IF(C106="","",IFERROR(VLOOKUP(C106,'Point values'!$A$2:$B$100,2,0),1))</f>
      </c>
      <c r="J106" s="15">
        <f>IF(H106="","",H106*IF(E106="",1,E106)*I106)</f>
      </c>
      <c r="K106" s="15"/>
      <c r="L106" s="15">
        <f>IF(J106="","",J106-IF(K106="",0,K106))</f>
      </c>
    </row>
    <row r="107" spans="1:15" x14ac:dyDescent="0.25">
      <c r="A107" s="13"/>
      <c r="H107">
        <f>IF(OR(F107="",G107=""),"",IF(D107="Short",F107-G107,G107-F107))</f>
      </c>
      <c r="I107" s="14">
        <f>IF(C107="","",IFERROR(VLOOKUP(C107,'Point values'!$A$2:$B$100,2,0),1))</f>
      </c>
      <c r="J107" s="15">
        <f>IF(H107="","",H107*IF(E107="",1,E107)*I107)</f>
      </c>
      <c r="K107" s="15"/>
      <c r="L107" s="15">
        <f>IF(J107="","",J107-IF(K107="",0,K107))</f>
      </c>
    </row>
    <row r="108" spans="1:15" x14ac:dyDescent="0.25">
      <c r="A108" s="13"/>
      <c r="H108">
        <f>IF(OR(F108="",G108=""),"",IF(D108="Short",F108-G108,G108-F108))</f>
      </c>
      <c r="I108" s="14">
        <f>IF(C108="","",IFERROR(VLOOKUP(C108,'Point values'!$A$2:$B$100,2,0),1))</f>
      </c>
      <c r="J108" s="15">
        <f>IF(H108="","",H108*IF(E108="",1,E108)*I108)</f>
      </c>
      <c r="K108" s="15"/>
      <c r="L108" s="15">
        <f>IF(J108="","",J108-IF(K108="",0,K108))</f>
      </c>
    </row>
    <row r="109" spans="1:15" x14ac:dyDescent="0.25">
      <c r="A109" s="13"/>
      <c r="H109">
        <f>IF(OR(F109="",G109=""),"",IF(D109="Short",F109-G109,G109-F109))</f>
      </c>
      <c r="I109" s="14">
        <f>IF(C109="","",IFERROR(VLOOKUP(C109,'Point values'!$A$2:$B$100,2,0),1))</f>
      </c>
      <c r="J109" s="15">
        <f>IF(H109="","",H109*IF(E109="",1,E109)*I109)</f>
      </c>
      <c r="K109" s="15"/>
      <c r="L109" s="15">
        <f>IF(J109="","",J109-IF(K109="",0,K109))</f>
      </c>
    </row>
    <row r="110" spans="1:15" x14ac:dyDescent="0.25">
      <c r="A110" s="13"/>
      <c r="H110">
        <f>IF(OR(F110="",G110=""),"",IF(D110="Short",F110-G110,G110-F110))</f>
      </c>
      <c r="I110" s="14">
        <f>IF(C110="","",IFERROR(VLOOKUP(C110,'Point values'!$A$2:$B$100,2,0),1))</f>
      </c>
      <c r="J110" s="15">
        <f>IF(H110="","",H110*IF(E110="",1,E110)*I110)</f>
      </c>
      <c r="K110" s="15"/>
      <c r="L110" s="15">
        <f>IF(J110="","",J110-IF(K110="",0,K110))</f>
      </c>
    </row>
    <row r="111" spans="1:15" x14ac:dyDescent="0.25">
      <c r="A111" s="13"/>
      <c r="H111">
        <f>IF(OR(F111="",G111=""),"",IF(D111="Short",F111-G111,G111-F111))</f>
      </c>
      <c r="I111" s="14">
        <f>IF(C111="","",IFERROR(VLOOKUP(C111,'Point values'!$A$2:$B$100,2,0),1))</f>
      </c>
      <c r="J111" s="15">
        <f>IF(H111="","",H111*IF(E111="",1,E111)*I111)</f>
      </c>
      <c r="K111" s="15"/>
      <c r="L111" s="15">
        <f>IF(J111="","",J111-IF(K111="",0,K111))</f>
      </c>
    </row>
    <row r="112" spans="1:15" x14ac:dyDescent="0.25">
      <c r="A112" s="13"/>
      <c r="H112">
        <f>IF(OR(F112="",G112=""),"",IF(D112="Short",F112-G112,G112-F112))</f>
      </c>
      <c r="I112" s="14">
        <f>IF(C112="","",IFERROR(VLOOKUP(C112,'Point values'!$A$2:$B$100,2,0),1))</f>
      </c>
      <c r="J112" s="15">
        <f>IF(H112="","",H112*IF(E112="",1,E112)*I112)</f>
      </c>
      <c r="K112" s="15"/>
      <c r="L112" s="15">
        <f>IF(J112="","",J112-IF(K112="",0,K112))</f>
      </c>
    </row>
    <row r="113" spans="1:15" x14ac:dyDescent="0.25">
      <c r="A113" s="13"/>
      <c r="H113">
        <f>IF(OR(F113="",G113=""),"",IF(D113="Short",F113-G113,G113-F113))</f>
      </c>
      <c r="I113" s="14">
        <f>IF(C113="","",IFERROR(VLOOKUP(C113,'Point values'!$A$2:$B$100,2,0),1))</f>
      </c>
      <c r="J113" s="15">
        <f>IF(H113="","",H113*IF(E113="",1,E113)*I113)</f>
      </c>
      <c r="K113" s="15"/>
      <c r="L113" s="15">
        <f>IF(J113="","",J113-IF(K113="",0,K113))</f>
      </c>
    </row>
    <row r="114" spans="1:15" x14ac:dyDescent="0.25">
      <c r="A114" s="13"/>
      <c r="H114">
        <f>IF(OR(F114="",G114=""),"",IF(D114="Short",F114-G114,G114-F114))</f>
      </c>
      <c r="I114" s="14">
        <f>IF(C114="","",IFERROR(VLOOKUP(C114,'Point values'!$A$2:$B$100,2,0),1))</f>
      </c>
      <c r="J114" s="15">
        <f>IF(H114="","",H114*IF(E114="",1,E114)*I114)</f>
      </c>
      <c r="K114" s="15"/>
      <c r="L114" s="15">
        <f>IF(J114="","",J114-IF(K114="",0,K114))</f>
      </c>
    </row>
    <row r="115" spans="1:15" x14ac:dyDescent="0.25">
      <c r="A115" s="13"/>
      <c r="H115">
        <f>IF(OR(F115="",G115=""),"",IF(D115="Short",F115-G115,G115-F115))</f>
      </c>
      <c r="I115" s="14">
        <f>IF(C115="","",IFERROR(VLOOKUP(C115,'Point values'!$A$2:$B$100,2,0),1))</f>
      </c>
      <c r="J115" s="15">
        <f>IF(H115="","",H115*IF(E115="",1,E115)*I115)</f>
      </c>
      <c r="K115" s="15"/>
      <c r="L115" s="15">
        <f>IF(J115="","",J115-IF(K115="",0,K115))</f>
      </c>
    </row>
    <row r="116" spans="1:15" x14ac:dyDescent="0.25">
      <c r="A116" s="13"/>
      <c r="H116">
        <f>IF(OR(F116="",G116=""),"",IF(D116="Short",F116-G116,G116-F116))</f>
      </c>
      <c r="I116" s="14">
        <f>IF(C116="","",IFERROR(VLOOKUP(C116,'Point values'!$A$2:$B$100,2,0),1))</f>
      </c>
      <c r="J116" s="15">
        <f>IF(H116="","",H116*IF(E116="",1,E116)*I116)</f>
      </c>
      <c r="K116" s="15"/>
      <c r="L116" s="15">
        <f>IF(J116="","",J116-IF(K116="",0,K116))</f>
      </c>
    </row>
    <row r="117" spans="1:15" x14ac:dyDescent="0.25">
      <c r="A117" s="13"/>
      <c r="H117">
        <f>IF(OR(F117="",G117=""),"",IF(D117="Short",F117-G117,G117-F117))</f>
      </c>
      <c r="I117" s="14">
        <f>IF(C117="","",IFERROR(VLOOKUP(C117,'Point values'!$A$2:$B$100,2,0),1))</f>
      </c>
      <c r="J117" s="15">
        <f>IF(H117="","",H117*IF(E117="",1,E117)*I117)</f>
      </c>
      <c r="K117" s="15"/>
      <c r="L117" s="15">
        <f>IF(J117="","",J117-IF(K117="",0,K117))</f>
      </c>
    </row>
    <row r="118" spans="1:15" x14ac:dyDescent="0.25">
      <c r="A118" s="13"/>
      <c r="H118">
        <f>IF(OR(F118="",G118=""),"",IF(D118="Short",F118-G118,G118-F118))</f>
      </c>
      <c r="I118" s="14">
        <f>IF(C118="","",IFERROR(VLOOKUP(C118,'Point values'!$A$2:$B$100,2,0),1))</f>
      </c>
      <c r="J118" s="15">
        <f>IF(H118="","",H118*IF(E118="",1,E118)*I118)</f>
      </c>
      <c r="K118" s="15"/>
      <c r="L118" s="15">
        <f>IF(J118="","",J118-IF(K118="",0,K118))</f>
      </c>
    </row>
    <row r="119" spans="1:15" x14ac:dyDescent="0.25">
      <c r="A119" s="13"/>
      <c r="H119">
        <f>IF(OR(F119="",G119=""),"",IF(D119="Short",F119-G119,G119-F119))</f>
      </c>
      <c r="I119" s="14">
        <f>IF(C119="","",IFERROR(VLOOKUP(C119,'Point values'!$A$2:$B$100,2,0),1))</f>
      </c>
      <c r="J119" s="15">
        <f>IF(H119="","",H119*IF(E119="",1,E119)*I119)</f>
      </c>
      <c r="K119" s="15"/>
      <c r="L119" s="15">
        <f>IF(J119="","",J119-IF(K119="",0,K119))</f>
      </c>
    </row>
    <row r="120" spans="1:15" x14ac:dyDescent="0.25">
      <c r="A120" s="13"/>
      <c r="H120">
        <f>IF(OR(F120="",G120=""),"",IF(D120="Short",F120-G120,G120-F120))</f>
      </c>
      <c r="I120" s="14">
        <f>IF(C120="","",IFERROR(VLOOKUP(C120,'Point values'!$A$2:$B$100,2,0),1))</f>
      </c>
      <c r="J120" s="15">
        <f>IF(H120="","",H120*IF(E120="",1,E120)*I120)</f>
      </c>
      <c r="K120" s="15"/>
      <c r="L120" s="15">
        <f>IF(J120="","",J120-IF(K120="",0,K120))</f>
      </c>
    </row>
    <row r="121" spans="1:15" x14ac:dyDescent="0.25">
      <c r="A121" s="13"/>
      <c r="H121">
        <f>IF(OR(F121="",G121=""),"",IF(D121="Short",F121-G121,G121-F121))</f>
      </c>
      <c r="I121" s="14">
        <f>IF(C121="","",IFERROR(VLOOKUP(C121,'Point values'!$A$2:$B$100,2,0),1))</f>
      </c>
      <c r="J121" s="15">
        <f>IF(H121="","",H121*IF(E121="",1,E121)*I121)</f>
      </c>
      <c r="K121" s="15"/>
      <c r="L121" s="15">
        <f>IF(J121="","",J121-IF(K121="",0,K121))</f>
      </c>
    </row>
    <row r="122" spans="1:15" x14ac:dyDescent="0.25">
      <c r="A122" s="13"/>
      <c r="H122">
        <f>IF(OR(F122="",G122=""),"",IF(D122="Short",F122-G122,G122-F122))</f>
      </c>
      <c r="I122" s="14">
        <f>IF(C122="","",IFERROR(VLOOKUP(C122,'Point values'!$A$2:$B$100,2,0),1))</f>
      </c>
      <c r="J122" s="15">
        <f>IF(H122="","",H122*IF(E122="",1,E122)*I122)</f>
      </c>
      <c r="K122" s="15"/>
      <c r="L122" s="15">
        <f>IF(J122="","",J122-IF(K122="",0,K122))</f>
      </c>
    </row>
    <row r="123" spans="1:15" x14ac:dyDescent="0.25">
      <c r="A123" s="13"/>
      <c r="H123">
        <f>IF(OR(F123="",G123=""),"",IF(D123="Short",F123-G123,G123-F123))</f>
      </c>
      <c r="I123" s="14">
        <f>IF(C123="","",IFERROR(VLOOKUP(C123,'Point values'!$A$2:$B$100,2,0),1))</f>
      </c>
      <c r="J123" s="15">
        <f>IF(H123="","",H123*IF(E123="",1,E123)*I123)</f>
      </c>
      <c r="K123" s="15"/>
      <c r="L123" s="15">
        <f>IF(J123="","",J123-IF(K123="",0,K123))</f>
      </c>
    </row>
    <row r="124" spans="1:15" x14ac:dyDescent="0.25">
      <c r="A124" s="13"/>
      <c r="H124">
        <f>IF(OR(F124="",G124=""),"",IF(D124="Short",F124-G124,G124-F124))</f>
      </c>
      <c r="I124" s="14">
        <f>IF(C124="","",IFERROR(VLOOKUP(C124,'Point values'!$A$2:$B$100,2,0),1))</f>
      </c>
      <c r="J124" s="15">
        <f>IF(H124="","",H124*IF(E124="",1,E124)*I124)</f>
      </c>
      <c r="K124" s="15"/>
      <c r="L124" s="15">
        <f>IF(J124="","",J124-IF(K124="",0,K124))</f>
      </c>
    </row>
    <row r="125" spans="1:15" x14ac:dyDescent="0.25">
      <c r="A125" s="13"/>
      <c r="H125">
        <f>IF(OR(F125="",G125=""),"",IF(D125="Short",F125-G125,G125-F125))</f>
      </c>
      <c r="I125" s="14">
        <f>IF(C125="","",IFERROR(VLOOKUP(C125,'Point values'!$A$2:$B$100,2,0),1))</f>
      </c>
      <c r="J125" s="15">
        <f>IF(H125="","",H125*IF(E125="",1,E125)*I125)</f>
      </c>
      <c r="K125" s="15"/>
      <c r="L125" s="15">
        <f>IF(J125="","",J125-IF(K125="",0,K125))</f>
      </c>
    </row>
    <row r="126" spans="1:15" x14ac:dyDescent="0.25">
      <c r="A126" s="13"/>
      <c r="H126">
        <f>IF(OR(F126="",G126=""),"",IF(D126="Short",F126-G126,G126-F126))</f>
      </c>
      <c r="I126" s="14">
        <f>IF(C126="","",IFERROR(VLOOKUP(C126,'Point values'!$A$2:$B$100,2,0),1))</f>
      </c>
      <c r="J126" s="15">
        <f>IF(H126="","",H126*IF(E126="",1,E126)*I126)</f>
      </c>
      <c r="K126" s="15"/>
      <c r="L126" s="15">
        <f>IF(J126="","",J126-IF(K126="",0,K126))</f>
      </c>
    </row>
    <row r="127" spans="1:15" x14ac:dyDescent="0.25">
      <c r="A127" s="13"/>
      <c r="H127">
        <f>IF(OR(F127="",G127=""),"",IF(D127="Short",F127-G127,G127-F127))</f>
      </c>
      <c r="I127" s="14">
        <f>IF(C127="","",IFERROR(VLOOKUP(C127,'Point values'!$A$2:$B$100,2,0),1))</f>
      </c>
      <c r="J127" s="15">
        <f>IF(H127="","",H127*IF(E127="",1,E127)*I127)</f>
      </c>
      <c r="K127" s="15"/>
      <c r="L127" s="15">
        <f>IF(J127="","",J127-IF(K127="",0,K127))</f>
      </c>
    </row>
    <row r="128" spans="1:15" x14ac:dyDescent="0.25">
      <c r="A128" s="13"/>
      <c r="H128">
        <f>IF(OR(F128="",G128=""),"",IF(D128="Short",F128-G128,G128-F128))</f>
      </c>
      <c r="I128" s="14">
        <f>IF(C128="","",IFERROR(VLOOKUP(C128,'Point values'!$A$2:$B$100,2,0),1))</f>
      </c>
      <c r="J128" s="15">
        <f>IF(H128="","",H128*IF(E128="",1,E128)*I128)</f>
      </c>
      <c r="K128" s="15"/>
      <c r="L128" s="15">
        <f>IF(J128="","",J128-IF(K128="",0,K128))</f>
      </c>
    </row>
    <row r="129" spans="1:15" x14ac:dyDescent="0.25">
      <c r="A129" s="13"/>
      <c r="H129">
        <f>IF(OR(F129="",G129=""),"",IF(D129="Short",F129-G129,G129-F129))</f>
      </c>
      <c r="I129" s="14">
        <f>IF(C129="","",IFERROR(VLOOKUP(C129,'Point values'!$A$2:$B$100,2,0),1))</f>
      </c>
      <c r="J129" s="15">
        <f>IF(H129="","",H129*IF(E129="",1,E129)*I129)</f>
      </c>
      <c r="K129" s="15"/>
      <c r="L129" s="15">
        <f>IF(J129="","",J129-IF(K129="",0,K129))</f>
      </c>
    </row>
    <row r="130" spans="1:15" x14ac:dyDescent="0.25">
      <c r="A130" s="13"/>
      <c r="H130">
        <f>IF(OR(F130="",G130=""),"",IF(D130="Short",F130-G130,G130-F130))</f>
      </c>
      <c r="I130" s="14">
        <f>IF(C130="","",IFERROR(VLOOKUP(C130,'Point values'!$A$2:$B$100,2,0),1))</f>
      </c>
      <c r="J130" s="15">
        <f>IF(H130="","",H130*IF(E130="",1,E130)*I130)</f>
      </c>
      <c r="K130" s="15"/>
      <c r="L130" s="15">
        <f>IF(J130="","",J130-IF(K130="",0,K130))</f>
      </c>
    </row>
    <row r="131" spans="1:15" x14ac:dyDescent="0.25">
      <c r="A131" s="13"/>
      <c r="H131">
        <f>IF(OR(F131="",G131=""),"",IF(D131="Short",F131-G131,G131-F131))</f>
      </c>
      <c r="I131" s="14">
        <f>IF(C131="","",IFERROR(VLOOKUP(C131,'Point values'!$A$2:$B$100,2,0),1))</f>
      </c>
      <c r="J131" s="15">
        <f>IF(H131="","",H131*IF(E131="",1,E131)*I131)</f>
      </c>
      <c r="K131" s="15"/>
      <c r="L131" s="15">
        <f>IF(J131="","",J131-IF(K131="",0,K131))</f>
      </c>
    </row>
    <row r="132" spans="1:15" x14ac:dyDescent="0.25">
      <c r="A132" s="13"/>
      <c r="H132">
        <f>IF(OR(F132="",G132=""),"",IF(D132="Short",F132-G132,G132-F132))</f>
      </c>
      <c r="I132" s="14">
        <f>IF(C132="","",IFERROR(VLOOKUP(C132,'Point values'!$A$2:$B$100,2,0),1))</f>
      </c>
      <c r="J132" s="15">
        <f>IF(H132="","",H132*IF(E132="",1,E132)*I132)</f>
      </c>
      <c r="K132" s="15"/>
      <c r="L132" s="15">
        <f>IF(J132="","",J132-IF(K132="",0,K132))</f>
      </c>
    </row>
    <row r="133" spans="1:15" x14ac:dyDescent="0.25">
      <c r="A133" s="13"/>
      <c r="H133">
        <f>IF(OR(F133="",G133=""),"",IF(D133="Short",F133-G133,G133-F133))</f>
      </c>
      <c r="I133" s="14">
        <f>IF(C133="","",IFERROR(VLOOKUP(C133,'Point values'!$A$2:$B$100,2,0),1))</f>
      </c>
      <c r="J133" s="15">
        <f>IF(H133="","",H133*IF(E133="",1,E133)*I133)</f>
      </c>
      <c r="K133" s="15"/>
      <c r="L133" s="15">
        <f>IF(J133="","",J133-IF(K133="",0,K133))</f>
      </c>
    </row>
    <row r="134" spans="1:15" x14ac:dyDescent="0.25">
      <c r="A134" s="13"/>
      <c r="H134">
        <f>IF(OR(F134="",G134=""),"",IF(D134="Short",F134-G134,G134-F134))</f>
      </c>
      <c r="I134" s="14">
        <f>IF(C134="","",IFERROR(VLOOKUP(C134,'Point values'!$A$2:$B$100,2,0),1))</f>
      </c>
      <c r="J134" s="15">
        <f>IF(H134="","",H134*IF(E134="",1,E134)*I134)</f>
      </c>
      <c r="K134" s="15"/>
      <c r="L134" s="15">
        <f>IF(J134="","",J134-IF(K134="",0,K134))</f>
      </c>
    </row>
    <row r="135" spans="1:15" x14ac:dyDescent="0.25">
      <c r="A135" s="13"/>
      <c r="H135">
        <f>IF(OR(F135="",G135=""),"",IF(D135="Short",F135-G135,G135-F135))</f>
      </c>
      <c r="I135" s="14">
        <f>IF(C135="","",IFERROR(VLOOKUP(C135,'Point values'!$A$2:$B$100,2,0),1))</f>
      </c>
      <c r="J135" s="15">
        <f>IF(H135="","",H135*IF(E135="",1,E135)*I135)</f>
      </c>
      <c r="K135" s="15"/>
      <c r="L135" s="15">
        <f>IF(J135="","",J135-IF(K135="",0,K135))</f>
      </c>
    </row>
    <row r="136" spans="1:15" x14ac:dyDescent="0.25">
      <c r="A136" s="13"/>
      <c r="H136">
        <f>IF(OR(F136="",G136=""),"",IF(D136="Short",F136-G136,G136-F136))</f>
      </c>
      <c r="I136" s="14">
        <f>IF(C136="","",IFERROR(VLOOKUP(C136,'Point values'!$A$2:$B$100,2,0),1))</f>
      </c>
      <c r="J136" s="15">
        <f>IF(H136="","",H136*IF(E136="",1,E136)*I136)</f>
      </c>
      <c r="K136" s="15"/>
      <c r="L136" s="15">
        <f>IF(J136="","",J136-IF(K136="",0,K136))</f>
      </c>
    </row>
    <row r="137" spans="1:15" x14ac:dyDescent="0.25">
      <c r="A137" s="13"/>
      <c r="H137">
        <f>IF(OR(F137="",G137=""),"",IF(D137="Short",F137-G137,G137-F137))</f>
      </c>
      <c r="I137" s="14">
        <f>IF(C137="","",IFERROR(VLOOKUP(C137,'Point values'!$A$2:$B$100,2,0),1))</f>
      </c>
      <c r="J137" s="15">
        <f>IF(H137="","",H137*IF(E137="",1,E137)*I137)</f>
      </c>
      <c r="K137" s="15"/>
      <c r="L137" s="15">
        <f>IF(J137="","",J137-IF(K137="",0,K137))</f>
      </c>
    </row>
    <row r="138" spans="1:15" x14ac:dyDescent="0.25">
      <c r="A138" s="13"/>
      <c r="H138">
        <f>IF(OR(F138="",G138=""),"",IF(D138="Short",F138-G138,G138-F138))</f>
      </c>
      <c r="I138" s="14">
        <f>IF(C138="","",IFERROR(VLOOKUP(C138,'Point values'!$A$2:$B$100,2,0),1))</f>
      </c>
      <c r="J138" s="15">
        <f>IF(H138="","",H138*IF(E138="",1,E138)*I138)</f>
      </c>
      <c r="K138" s="15"/>
      <c r="L138" s="15">
        <f>IF(J138="","",J138-IF(K138="",0,K138))</f>
      </c>
    </row>
    <row r="139" spans="1:15" x14ac:dyDescent="0.25">
      <c r="A139" s="13"/>
      <c r="H139">
        <f>IF(OR(F139="",G139=""),"",IF(D139="Short",F139-G139,G139-F139))</f>
      </c>
      <c r="I139" s="14">
        <f>IF(C139="","",IFERROR(VLOOKUP(C139,'Point values'!$A$2:$B$100,2,0),1))</f>
      </c>
      <c r="J139" s="15">
        <f>IF(H139="","",H139*IF(E139="",1,E139)*I139)</f>
      </c>
      <c r="K139" s="15"/>
      <c r="L139" s="15">
        <f>IF(J139="","",J139-IF(K139="",0,K139))</f>
      </c>
    </row>
    <row r="140" spans="1:15" x14ac:dyDescent="0.25">
      <c r="A140" s="13"/>
      <c r="H140">
        <f>IF(OR(F140="",G140=""),"",IF(D140="Short",F140-G140,G140-F140))</f>
      </c>
      <c r="I140" s="14">
        <f>IF(C140="","",IFERROR(VLOOKUP(C140,'Point values'!$A$2:$B$100,2,0),1))</f>
      </c>
      <c r="J140" s="15">
        <f>IF(H140="","",H140*IF(E140="",1,E140)*I140)</f>
      </c>
      <c r="K140" s="15"/>
      <c r="L140" s="15">
        <f>IF(J140="","",J140-IF(K140="",0,K140))</f>
      </c>
    </row>
    <row r="141" spans="1:15" x14ac:dyDescent="0.25">
      <c r="A141" s="13"/>
      <c r="H141">
        <f>IF(OR(F141="",G141=""),"",IF(D141="Short",F141-G141,G141-F141))</f>
      </c>
      <c r="I141" s="14">
        <f>IF(C141="","",IFERROR(VLOOKUP(C141,'Point values'!$A$2:$B$100,2,0),1))</f>
      </c>
      <c r="J141" s="15">
        <f>IF(H141="","",H141*IF(E141="",1,E141)*I141)</f>
      </c>
      <c r="K141" s="15"/>
      <c r="L141" s="15">
        <f>IF(J141="","",J141-IF(K141="",0,K141))</f>
      </c>
    </row>
    <row r="142" spans="1:15" x14ac:dyDescent="0.25">
      <c r="A142" s="13"/>
      <c r="H142">
        <f>IF(OR(F142="",G142=""),"",IF(D142="Short",F142-G142,G142-F142))</f>
      </c>
      <c r="I142" s="14">
        <f>IF(C142="","",IFERROR(VLOOKUP(C142,'Point values'!$A$2:$B$100,2,0),1))</f>
      </c>
      <c r="J142" s="15">
        <f>IF(H142="","",H142*IF(E142="",1,E142)*I142)</f>
      </c>
      <c r="K142" s="15"/>
      <c r="L142" s="15">
        <f>IF(J142="","",J142-IF(K142="",0,K142))</f>
      </c>
    </row>
    <row r="143" spans="1:15" x14ac:dyDescent="0.25">
      <c r="A143" s="13"/>
      <c r="H143">
        <f>IF(OR(F143="",G143=""),"",IF(D143="Short",F143-G143,G143-F143))</f>
      </c>
      <c r="I143" s="14">
        <f>IF(C143="","",IFERROR(VLOOKUP(C143,'Point values'!$A$2:$B$100,2,0),1))</f>
      </c>
      <c r="J143" s="15">
        <f>IF(H143="","",H143*IF(E143="",1,E143)*I143)</f>
      </c>
      <c r="K143" s="15"/>
      <c r="L143" s="15">
        <f>IF(J143="","",J143-IF(K143="",0,K143))</f>
      </c>
    </row>
    <row r="144" spans="1:15" x14ac:dyDescent="0.25">
      <c r="A144" s="13"/>
      <c r="H144">
        <f>IF(OR(F144="",G144=""),"",IF(D144="Short",F144-G144,G144-F144))</f>
      </c>
      <c r="I144" s="14">
        <f>IF(C144="","",IFERROR(VLOOKUP(C144,'Point values'!$A$2:$B$100,2,0),1))</f>
      </c>
      <c r="J144" s="15">
        <f>IF(H144="","",H144*IF(E144="",1,E144)*I144)</f>
      </c>
      <c r="K144" s="15"/>
      <c r="L144" s="15">
        <f>IF(J144="","",J144-IF(K144="",0,K144))</f>
      </c>
    </row>
    <row r="145" spans="1:15" x14ac:dyDescent="0.25">
      <c r="A145" s="13"/>
      <c r="H145">
        <f>IF(OR(F145="",G145=""),"",IF(D145="Short",F145-G145,G145-F145))</f>
      </c>
      <c r="I145" s="14">
        <f>IF(C145="","",IFERROR(VLOOKUP(C145,'Point values'!$A$2:$B$100,2,0),1))</f>
      </c>
      <c r="J145" s="15">
        <f>IF(H145="","",H145*IF(E145="",1,E145)*I145)</f>
      </c>
      <c r="K145" s="15"/>
      <c r="L145" s="15">
        <f>IF(J145="","",J145-IF(K145="",0,K145))</f>
      </c>
    </row>
    <row r="146" spans="1:15" x14ac:dyDescent="0.25">
      <c r="A146" s="13"/>
      <c r="H146">
        <f>IF(OR(F146="",G146=""),"",IF(D146="Short",F146-G146,G146-F146))</f>
      </c>
      <c r="I146" s="14">
        <f>IF(C146="","",IFERROR(VLOOKUP(C146,'Point values'!$A$2:$B$100,2,0),1))</f>
      </c>
      <c r="J146" s="15">
        <f>IF(H146="","",H146*IF(E146="",1,E146)*I146)</f>
      </c>
      <c r="K146" s="15"/>
      <c r="L146" s="15">
        <f>IF(J146="","",J146-IF(K146="",0,K146))</f>
      </c>
    </row>
    <row r="147" spans="1:15" x14ac:dyDescent="0.25">
      <c r="A147" s="13"/>
      <c r="H147">
        <f>IF(OR(F147="",G147=""),"",IF(D147="Short",F147-G147,G147-F147))</f>
      </c>
      <c r="I147" s="14">
        <f>IF(C147="","",IFERROR(VLOOKUP(C147,'Point values'!$A$2:$B$100,2,0),1))</f>
      </c>
      <c r="J147" s="15">
        <f>IF(H147="","",H147*IF(E147="",1,E147)*I147)</f>
      </c>
      <c r="K147" s="15"/>
      <c r="L147" s="15">
        <f>IF(J147="","",J147-IF(K147="",0,K147))</f>
      </c>
    </row>
    <row r="148" spans="1:15" x14ac:dyDescent="0.25">
      <c r="A148" s="13"/>
      <c r="H148">
        <f>IF(OR(F148="",G148=""),"",IF(D148="Short",F148-G148,G148-F148))</f>
      </c>
      <c r="I148" s="14">
        <f>IF(C148="","",IFERROR(VLOOKUP(C148,'Point values'!$A$2:$B$100,2,0),1))</f>
      </c>
      <c r="J148" s="15">
        <f>IF(H148="","",H148*IF(E148="",1,E148)*I148)</f>
      </c>
      <c r="K148" s="15"/>
      <c r="L148" s="15">
        <f>IF(J148="","",J148-IF(K148="",0,K148))</f>
      </c>
    </row>
    <row r="149" spans="1:15" x14ac:dyDescent="0.25">
      <c r="A149" s="13"/>
      <c r="H149">
        <f>IF(OR(F149="",G149=""),"",IF(D149="Short",F149-G149,G149-F149))</f>
      </c>
      <c r="I149" s="14">
        <f>IF(C149="","",IFERROR(VLOOKUP(C149,'Point values'!$A$2:$B$100,2,0),1))</f>
      </c>
      <c r="J149" s="15">
        <f>IF(H149="","",H149*IF(E149="",1,E149)*I149)</f>
      </c>
      <c r="K149" s="15"/>
      <c r="L149" s="15">
        <f>IF(J149="","",J149-IF(K149="",0,K149))</f>
      </c>
    </row>
    <row r="150" spans="1:15" x14ac:dyDescent="0.25">
      <c r="A150" s="13"/>
      <c r="H150">
        <f>IF(OR(F150="",G150=""),"",IF(D150="Short",F150-G150,G150-F150))</f>
      </c>
      <c r="I150" s="14">
        <f>IF(C150="","",IFERROR(VLOOKUP(C150,'Point values'!$A$2:$B$100,2,0),1))</f>
      </c>
      <c r="J150" s="15">
        <f>IF(H150="","",H150*IF(E150="",1,E150)*I150)</f>
      </c>
      <c r="K150" s="15"/>
      <c r="L150" s="15">
        <f>IF(J150="","",J150-IF(K150="",0,K150))</f>
      </c>
    </row>
    <row r="151" spans="1:15" x14ac:dyDescent="0.25">
      <c r="A151" s="13"/>
      <c r="H151">
        <f>IF(OR(F151="",G151=""),"",IF(D151="Short",F151-G151,G151-F151))</f>
      </c>
      <c r="I151" s="14">
        <f>IF(C151="","",IFERROR(VLOOKUP(C151,'Point values'!$A$2:$B$100,2,0),1))</f>
      </c>
      <c r="J151" s="15">
        <f>IF(H151="","",H151*IF(E151="",1,E151)*I151)</f>
      </c>
      <c r="K151" s="15"/>
      <c r="L151" s="15">
        <f>IF(J151="","",J151-IF(K151="",0,K151))</f>
      </c>
    </row>
    <row r="152" spans="1:15" x14ac:dyDescent="0.25">
      <c r="A152" s="13"/>
      <c r="H152">
        <f>IF(OR(F152="",G152=""),"",IF(D152="Short",F152-G152,G152-F152))</f>
      </c>
      <c r="I152" s="14">
        <f>IF(C152="","",IFERROR(VLOOKUP(C152,'Point values'!$A$2:$B$100,2,0),1))</f>
      </c>
      <c r="J152" s="15">
        <f>IF(H152="","",H152*IF(E152="",1,E152)*I152)</f>
      </c>
      <c r="K152" s="15"/>
      <c r="L152" s="15">
        <f>IF(J152="","",J152-IF(K152="",0,K152))</f>
      </c>
    </row>
    <row r="153" spans="1:15" x14ac:dyDescent="0.25">
      <c r="A153" s="13"/>
      <c r="H153">
        <f>IF(OR(F153="",G153=""),"",IF(D153="Short",F153-G153,G153-F153))</f>
      </c>
      <c r="I153" s="14">
        <f>IF(C153="","",IFERROR(VLOOKUP(C153,'Point values'!$A$2:$B$100,2,0),1))</f>
      </c>
      <c r="J153" s="15">
        <f>IF(H153="","",H153*IF(E153="",1,E153)*I153)</f>
      </c>
      <c r="K153" s="15"/>
      <c r="L153" s="15">
        <f>IF(J153="","",J153-IF(K153="",0,K153))</f>
      </c>
    </row>
    <row r="154" spans="1:15" x14ac:dyDescent="0.25">
      <c r="A154" s="13"/>
      <c r="H154">
        <f>IF(OR(F154="",G154=""),"",IF(D154="Short",F154-G154,G154-F154))</f>
      </c>
      <c r="I154" s="14">
        <f>IF(C154="","",IFERROR(VLOOKUP(C154,'Point values'!$A$2:$B$100,2,0),1))</f>
      </c>
      <c r="J154" s="15">
        <f>IF(H154="","",H154*IF(E154="",1,E154)*I154)</f>
      </c>
      <c r="K154" s="15"/>
      <c r="L154" s="15">
        <f>IF(J154="","",J154-IF(K154="",0,K154))</f>
      </c>
    </row>
    <row r="155" spans="1:15" x14ac:dyDescent="0.25">
      <c r="A155" s="13"/>
      <c r="H155">
        <f>IF(OR(F155="",G155=""),"",IF(D155="Short",F155-G155,G155-F155))</f>
      </c>
      <c r="I155" s="14">
        <f>IF(C155="","",IFERROR(VLOOKUP(C155,'Point values'!$A$2:$B$100,2,0),1))</f>
      </c>
      <c r="J155" s="15">
        <f>IF(H155="","",H155*IF(E155="",1,E155)*I155)</f>
      </c>
      <c r="K155" s="15"/>
      <c r="L155" s="15">
        <f>IF(J155="","",J155-IF(K155="",0,K155))</f>
      </c>
    </row>
    <row r="156" spans="1:15" x14ac:dyDescent="0.25">
      <c r="A156" s="13"/>
      <c r="H156">
        <f>IF(OR(F156="",G156=""),"",IF(D156="Short",F156-G156,G156-F156))</f>
      </c>
      <c r="I156" s="14">
        <f>IF(C156="","",IFERROR(VLOOKUP(C156,'Point values'!$A$2:$B$100,2,0),1))</f>
      </c>
      <c r="J156" s="15">
        <f>IF(H156="","",H156*IF(E156="",1,E156)*I156)</f>
      </c>
      <c r="K156" s="15"/>
      <c r="L156" s="15">
        <f>IF(J156="","",J156-IF(K156="",0,K156))</f>
      </c>
    </row>
    <row r="157" spans="1:15" x14ac:dyDescent="0.25">
      <c r="A157" s="13"/>
      <c r="H157">
        <f>IF(OR(F157="",G157=""),"",IF(D157="Short",F157-G157,G157-F157))</f>
      </c>
      <c r="I157" s="14">
        <f>IF(C157="","",IFERROR(VLOOKUP(C157,'Point values'!$A$2:$B$100,2,0),1))</f>
      </c>
      <c r="J157" s="15">
        <f>IF(H157="","",H157*IF(E157="",1,E157)*I157)</f>
      </c>
      <c r="K157" s="15"/>
      <c r="L157" s="15">
        <f>IF(J157="","",J157-IF(K157="",0,K157))</f>
      </c>
    </row>
    <row r="158" spans="1:15" x14ac:dyDescent="0.25">
      <c r="A158" s="13"/>
      <c r="H158">
        <f>IF(OR(F158="",G158=""),"",IF(D158="Short",F158-G158,G158-F158))</f>
      </c>
      <c r="I158" s="14">
        <f>IF(C158="","",IFERROR(VLOOKUP(C158,'Point values'!$A$2:$B$100,2,0),1))</f>
      </c>
      <c r="J158" s="15">
        <f>IF(H158="","",H158*IF(E158="",1,E158)*I158)</f>
      </c>
      <c r="K158" s="15"/>
      <c r="L158" s="15">
        <f>IF(J158="","",J158-IF(K158="",0,K158))</f>
      </c>
    </row>
    <row r="159" spans="1:15" x14ac:dyDescent="0.25">
      <c r="A159" s="13"/>
      <c r="H159">
        <f>IF(OR(F159="",G159=""),"",IF(D159="Short",F159-G159,G159-F159))</f>
      </c>
      <c r="I159" s="14">
        <f>IF(C159="","",IFERROR(VLOOKUP(C159,'Point values'!$A$2:$B$100,2,0),1))</f>
      </c>
      <c r="J159" s="15">
        <f>IF(H159="","",H159*IF(E159="",1,E159)*I159)</f>
      </c>
      <c r="K159" s="15"/>
      <c r="L159" s="15">
        <f>IF(J159="","",J159-IF(K159="",0,K159))</f>
      </c>
    </row>
    <row r="160" spans="1:15" x14ac:dyDescent="0.25">
      <c r="A160" s="13"/>
      <c r="H160">
        <f>IF(OR(F160="",G160=""),"",IF(D160="Short",F160-G160,G160-F160))</f>
      </c>
      <c r="I160" s="14">
        <f>IF(C160="","",IFERROR(VLOOKUP(C160,'Point values'!$A$2:$B$100,2,0),1))</f>
      </c>
      <c r="J160" s="15">
        <f>IF(H160="","",H160*IF(E160="",1,E160)*I160)</f>
      </c>
      <c r="K160" s="15"/>
      <c r="L160" s="15">
        <f>IF(J160="","",J160-IF(K160="",0,K160))</f>
      </c>
    </row>
    <row r="161" spans="1:15" x14ac:dyDescent="0.25">
      <c r="A161" s="13"/>
      <c r="H161">
        <f>IF(OR(F161="",G161=""),"",IF(D161="Short",F161-G161,G161-F161))</f>
      </c>
      <c r="I161" s="14">
        <f>IF(C161="","",IFERROR(VLOOKUP(C161,'Point values'!$A$2:$B$100,2,0),1))</f>
      </c>
      <c r="J161" s="15">
        <f>IF(H161="","",H161*IF(E161="",1,E161)*I161)</f>
      </c>
      <c r="K161" s="15"/>
      <c r="L161" s="15">
        <f>IF(J161="","",J161-IF(K161="",0,K161))</f>
      </c>
    </row>
    <row r="162" spans="1:15" x14ac:dyDescent="0.25">
      <c r="A162" s="13"/>
      <c r="H162">
        <f>IF(OR(F162="",G162=""),"",IF(D162="Short",F162-G162,G162-F162))</f>
      </c>
      <c r="I162" s="14">
        <f>IF(C162="","",IFERROR(VLOOKUP(C162,'Point values'!$A$2:$B$100,2,0),1))</f>
      </c>
      <c r="J162" s="15">
        <f>IF(H162="","",H162*IF(E162="",1,E162)*I162)</f>
      </c>
      <c r="K162" s="15"/>
      <c r="L162" s="15">
        <f>IF(J162="","",J162-IF(K162="",0,K162))</f>
      </c>
    </row>
    <row r="163" spans="1:15" x14ac:dyDescent="0.25">
      <c r="A163" s="13"/>
      <c r="H163">
        <f>IF(OR(F163="",G163=""),"",IF(D163="Short",F163-G163,G163-F163))</f>
      </c>
      <c r="I163" s="14">
        <f>IF(C163="","",IFERROR(VLOOKUP(C163,'Point values'!$A$2:$B$100,2,0),1))</f>
      </c>
      <c r="J163" s="15">
        <f>IF(H163="","",H163*IF(E163="",1,E163)*I163)</f>
      </c>
      <c r="K163" s="15"/>
      <c r="L163" s="15">
        <f>IF(J163="","",J163-IF(K163="",0,K163))</f>
      </c>
    </row>
    <row r="164" spans="1:15" x14ac:dyDescent="0.25">
      <c r="A164" s="13"/>
      <c r="H164">
        <f>IF(OR(F164="",G164=""),"",IF(D164="Short",F164-G164,G164-F164))</f>
      </c>
      <c r="I164" s="14">
        <f>IF(C164="","",IFERROR(VLOOKUP(C164,'Point values'!$A$2:$B$100,2,0),1))</f>
      </c>
      <c r="J164" s="15">
        <f>IF(H164="","",H164*IF(E164="",1,E164)*I164)</f>
      </c>
      <c r="K164" s="15"/>
      <c r="L164" s="15">
        <f>IF(J164="","",J164-IF(K164="",0,K164))</f>
      </c>
    </row>
    <row r="165" spans="1:15" x14ac:dyDescent="0.25">
      <c r="A165" s="13"/>
      <c r="H165">
        <f>IF(OR(F165="",G165=""),"",IF(D165="Short",F165-G165,G165-F165))</f>
      </c>
      <c r="I165" s="14">
        <f>IF(C165="","",IFERROR(VLOOKUP(C165,'Point values'!$A$2:$B$100,2,0),1))</f>
      </c>
      <c r="J165" s="15">
        <f>IF(H165="","",H165*IF(E165="",1,E165)*I165)</f>
      </c>
      <c r="K165" s="15"/>
      <c r="L165" s="15">
        <f>IF(J165="","",J165-IF(K165="",0,K165))</f>
      </c>
    </row>
    <row r="166" spans="1:15" x14ac:dyDescent="0.25">
      <c r="A166" s="13"/>
      <c r="H166">
        <f>IF(OR(F166="",G166=""),"",IF(D166="Short",F166-G166,G166-F166))</f>
      </c>
      <c r="I166" s="14">
        <f>IF(C166="","",IFERROR(VLOOKUP(C166,'Point values'!$A$2:$B$100,2,0),1))</f>
      </c>
      <c r="J166" s="15">
        <f>IF(H166="","",H166*IF(E166="",1,E166)*I166)</f>
      </c>
      <c r="K166" s="15"/>
      <c r="L166" s="15">
        <f>IF(J166="","",J166-IF(K166="",0,K166))</f>
      </c>
    </row>
    <row r="167" spans="1:15" x14ac:dyDescent="0.25">
      <c r="A167" s="13"/>
      <c r="H167">
        <f>IF(OR(F167="",G167=""),"",IF(D167="Short",F167-G167,G167-F167))</f>
      </c>
      <c r="I167" s="14">
        <f>IF(C167="","",IFERROR(VLOOKUP(C167,'Point values'!$A$2:$B$100,2,0),1))</f>
      </c>
      <c r="J167" s="15">
        <f>IF(H167="","",H167*IF(E167="",1,E167)*I167)</f>
      </c>
      <c r="K167" s="15"/>
      <c r="L167" s="15">
        <f>IF(J167="","",J167-IF(K167="",0,K167))</f>
      </c>
    </row>
    <row r="168" spans="1:15" x14ac:dyDescent="0.25">
      <c r="A168" s="13"/>
      <c r="H168">
        <f>IF(OR(F168="",G168=""),"",IF(D168="Short",F168-G168,G168-F168))</f>
      </c>
      <c r="I168" s="14">
        <f>IF(C168="","",IFERROR(VLOOKUP(C168,'Point values'!$A$2:$B$100,2,0),1))</f>
      </c>
      <c r="J168" s="15">
        <f>IF(H168="","",H168*IF(E168="",1,E168)*I168)</f>
      </c>
      <c r="K168" s="15"/>
      <c r="L168" s="15">
        <f>IF(J168="","",J168-IF(K168="",0,K168))</f>
      </c>
    </row>
    <row r="169" spans="1:15" x14ac:dyDescent="0.25">
      <c r="A169" s="13"/>
      <c r="H169">
        <f>IF(OR(F169="",G169=""),"",IF(D169="Short",F169-G169,G169-F169))</f>
      </c>
      <c r="I169" s="14">
        <f>IF(C169="","",IFERROR(VLOOKUP(C169,'Point values'!$A$2:$B$100,2,0),1))</f>
      </c>
      <c r="J169" s="15">
        <f>IF(H169="","",H169*IF(E169="",1,E169)*I169)</f>
      </c>
      <c r="K169" s="15"/>
      <c r="L169" s="15">
        <f>IF(J169="","",J169-IF(K169="",0,K169))</f>
      </c>
    </row>
    <row r="170" spans="1:15" x14ac:dyDescent="0.25">
      <c r="A170" s="13"/>
      <c r="H170">
        <f>IF(OR(F170="",G170=""),"",IF(D170="Short",F170-G170,G170-F170))</f>
      </c>
      <c r="I170" s="14">
        <f>IF(C170="","",IFERROR(VLOOKUP(C170,'Point values'!$A$2:$B$100,2,0),1))</f>
      </c>
      <c r="J170" s="15">
        <f>IF(H170="","",H170*IF(E170="",1,E170)*I170)</f>
      </c>
      <c r="K170" s="15"/>
      <c r="L170" s="15">
        <f>IF(J170="","",J170-IF(K170="",0,K170))</f>
      </c>
    </row>
    <row r="171" spans="1:15" x14ac:dyDescent="0.25">
      <c r="A171" s="13"/>
      <c r="H171">
        <f>IF(OR(F171="",G171=""),"",IF(D171="Short",F171-G171,G171-F171))</f>
      </c>
      <c r="I171" s="14">
        <f>IF(C171="","",IFERROR(VLOOKUP(C171,'Point values'!$A$2:$B$100,2,0),1))</f>
      </c>
      <c r="J171" s="15">
        <f>IF(H171="","",H171*IF(E171="",1,E171)*I171)</f>
      </c>
      <c r="K171" s="15"/>
      <c r="L171" s="15">
        <f>IF(J171="","",J171-IF(K171="",0,K171))</f>
      </c>
    </row>
    <row r="172" spans="1:15" x14ac:dyDescent="0.25">
      <c r="A172" s="13"/>
      <c r="H172">
        <f>IF(OR(F172="",G172=""),"",IF(D172="Short",F172-G172,G172-F172))</f>
      </c>
      <c r="I172" s="14">
        <f>IF(C172="","",IFERROR(VLOOKUP(C172,'Point values'!$A$2:$B$100,2,0),1))</f>
      </c>
      <c r="J172" s="15">
        <f>IF(H172="","",H172*IF(E172="",1,E172)*I172)</f>
      </c>
      <c r="K172" s="15"/>
      <c r="L172" s="15">
        <f>IF(J172="","",J172-IF(K172="",0,K172))</f>
      </c>
    </row>
    <row r="173" spans="1:15" x14ac:dyDescent="0.25">
      <c r="A173" s="13"/>
      <c r="H173">
        <f>IF(OR(F173="",G173=""),"",IF(D173="Short",F173-G173,G173-F173))</f>
      </c>
      <c r="I173" s="14">
        <f>IF(C173="","",IFERROR(VLOOKUP(C173,'Point values'!$A$2:$B$100,2,0),1))</f>
      </c>
      <c r="J173" s="15">
        <f>IF(H173="","",H173*IF(E173="",1,E173)*I173)</f>
      </c>
      <c r="K173" s="15"/>
      <c r="L173" s="15">
        <f>IF(J173="","",J173-IF(K173="",0,K173))</f>
      </c>
    </row>
    <row r="174" spans="1:15" x14ac:dyDescent="0.25">
      <c r="A174" s="13"/>
      <c r="H174">
        <f>IF(OR(F174="",G174=""),"",IF(D174="Short",F174-G174,G174-F174))</f>
      </c>
      <c r="I174" s="14">
        <f>IF(C174="","",IFERROR(VLOOKUP(C174,'Point values'!$A$2:$B$100,2,0),1))</f>
      </c>
      <c r="J174" s="15">
        <f>IF(H174="","",H174*IF(E174="",1,E174)*I174)</f>
      </c>
      <c r="K174" s="15"/>
      <c r="L174" s="15">
        <f>IF(J174="","",J174-IF(K174="",0,K174))</f>
      </c>
    </row>
    <row r="175" spans="1:15" x14ac:dyDescent="0.25">
      <c r="A175" s="13"/>
      <c r="H175">
        <f>IF(OR(F175="",G175=""),"",IF(D175="Short",F175-G175,G175-F175))</f>
      </c>
      <c r="I175" s="14">
        <f>IF(C175="","",IFERROR(VLOOKUP(C175,'Point values'!$A$2:$B$100,2,0),1))</f>
      </c>
      <c r="J175" s="15">
        <f>IF(H175="","",H175*IF(E175="",1,E175)*I175)</f>
      </c>
      <c r="K175" s="15"/>
      <c r="L175" s="15">
        <f>IF(J175="","",J175-IF(K175="",0,K175))</f>
      </c>
    </row>
    <row r="176" spans="1:15" x14ac:dyDescent="0.25">
      <c r="A176" s="13"/>
      <c r="H176">
        <f>IF(OR(F176="",G176=""),"",IF(D176="Short",F176-G176,G176-F176))</f>
      </c>
      <c r="I176" s="14">
        <f>IF(C176="","",IFERROR(VLOOKUP(C176,'Point values'!$A$2:$B$100,2,0),1))</f>
      </c>
      <c r="J176" s="15">
        <f>IF(H176="","",H176*IF(E176="",1,E176)*I176)</f>
      </c>
      <c r="K176" s="15"/>
      <c r="L176" s="15">
        <f>IF(J176="","",J176-IF(K176="",0,K176))</f>
      </c>
    </row>
    <row r="177" spans="1:15" x14ac:dyDescent="0.25">
      <c r="A177" s="13"/>
      <c r="H177">
        <f>IF(OR(F177="",G177=""),"",IF(D177="Short",F177-G177,G177-F177))</f>
      </c>
      <c r="I177" s="14">
        <f>IF(C177="","",IFERROR(VLOOKUP(C177,'Point values'!$A$2:$B$100,2,0),1))</f>
      </c>
      <c r="J177" s="15">
        <f>IF(H177="","",H177*IF(E177="",1,E177)*I177)</f>
      </c>
      <c r="K177" s="15"/>
      <c r="L177" s="15">
        <f>IF(J177="","",J177-IF(K177="",0,K177))</f>
      </c>
    </row>
    <row r="178" spans="1:15" x14ac:dyDescent="0.25">
      <c r="A178" s="13"/>
      <c r="H178">
        <f>IF(OR(F178="",G178=""),"",IF(D178="Short",F178-G178,G178-F178))</f>
      </c>
      <c r="I178" s="14">
        <f>IF(C178="","",IFERROR(VLOOKUP(C178,'Point values'!$A$2:$B$100,2,0),1))</f>
      </c>
      <c r="J178" s="15">
        <f>IF(H178="","",H178*IF(E178="",1,E178)*I178)</f>
      </c>
      <c r="K178" s="15"/>
      <c r="L178" s="15">
        <f>IF(J178="","",J178-IF(K178="",0,K178))</f>
      </c>
    </row>
    <row r="179" spans="1:15" x14ac:dyDescent="0.25">
      <c r="A179" s="13"/>
      <c r="H179">
        <f>IF(OR(F179="",G179=""),"",IF(D179="Short",F179-G179,G179-F179))</f>
      </c>
      <c r="I179" s="14">
        <f>IF(C179="","",IFERROR(VLOOKUP(C179,'Point values'!$A$2:$B$100,2,0),1))</f>
      </c>
      <c r="J179" s="15">
        <f>IF(H179="","",H179*IF(E179="",1,E179)*I179)</f>
      </c>
      <c r="K179" s="15"/>
      <c r="L179" s="15">
        <f>IF(J179="","",J179-IF(K179="",0,K179))</f>
      </c>
    </row>
    <row r="180" spans="1:15" x14ac:dyDescent="0.25">
      <c r="A180" s="13"/>
      <c r="H180">
        <f>IF(OR(F180="",G180=""),"",IF(D180="Short",F180-G180,G180-F180))</f>
      </c>
      <c r="I180" s="14">
        <f>IF(C180="","",IFERROR(VLOOKUP(C180,'Point values'!$A$2:$B$100,2,0),1))</f>
      </c>
      <c r="J180" s="15">
        <f>IF(H180="","",H180*IF(E180="",1,E180)*I180)</f>
      </c>
      <c r="K180" s="15"/>
      <c r="L180" s="15">
        <f>IF(J180="","",J180-IF(K180="",0,K180))</f>
      </c>
    </row>
    <row r="181" spans="1:15" x14ac:dyDescent="0.25">
      <c r="A181" s="13"/>
      <c r="H181">
        <f>IF(OR(F181="",G181=""),"",IF(D181="Short",F181-G181,G181-F181))</f>
      </c>
      <c r="I181" s="14">
        <f>IF(C181="","",IFERROR(VLOOKUP(C181,'Point values'!$A$2:$B$100,2,0),1))</f>
      </c>
      <c r="J181" s="15">
        <f>IF(H181="","",H181*IF(E181="",1,E181)*I181)</f>
      </c>
      <c r="K181" s="15"/>
      <c r="L181" s="15">
        <f>IF(J181="","",J181-IF(K181="",0,K181))</f>
      </c>
    </row>
    <row r="182" spans="1:15" x14ac:dyDescent="0.25">
      <c r="A182" s="13"/>
      <c r="H182">
        <f>IF(OR(F182="",G182=""),"",IF(D182="Short",F182-G182,G182-F182))</f>
      </c>
      <c r="I182" s="14">
        <f>IF(C182="","",IFERROR(VLOOKUP(C182,'Point values'!$A$2:$B$100,2,0),1))</f>
      </c>
      <c r="J182" s="15">
        <f>IF(H182="","",H182*IF(E182="",1,E182)*I182)</f>
      </c>
      <c r="K182" s="15"/>
      <c r="L182" s="15">
        <f>IF(J182="","",J182-IF(K182="",0,K182))</f>
      </c>
    </row>
    <row r="183" spans="1:15" x14ac:dyDescent="0.25">
      <c r="A183" s="13"/>
      <c r="H183">
        <f>IF(OR(F183="",G183=""),"",IF(D183="Short",F183-G183,G183-F183))</f>
      </c>
      <c r="I183" s="14">
        <f>IF(C183="","",IFERROR(VLOOKUP(C183,'Point values'!$A$2:$B$100,2,0),1))</f>
      </c>
      <c r="J183" s="15">
        <f>IF(H183="","",H183*IF(E183="",1,E183)*I183)</f>
      </c>
      <c r="K183" s="15"/>
      <c r="L183" s="15">
        <f>IF(J183="","",J183-IF(K183="",0,K183))</f>
      </c>
    </row>
    <row r="184" spans="1:15" x14ac:dyDescent="0.25">
      <c r="A184" s="13"/>
      <c r="H184">
        <f>IF(OR(F184="",G184=""),"",IF(D184="Short",F184-G184,G184-F184))</f>
      </c>
      <c r="I184" s="14">
        <f>IF(C184="","",IFERROR(VLOOKUP(C184,'Point values'!$A$2:$B$100,2,0),1))</f>
      </c>
      <c r="J184" s="15">
        <f>IF(H184="","",H184*IF(E184="",1,E184)*I184)</f>
      </c>
      <c r="K184" s="15"/>
      <c r="L184" s="15">
        <f>IF(J184="","",J184-IF(K184="",0,K184))</f>
      </c>
    </row>
    <row r="185" spans="1:15" x14ac:dyDescent="0.25">
      <c r="A185" s="13"/>
      <c r="H185">
        <f>IF(OR(F185="",G185=""),"",IF(D185="Short",F185-G185,G185-F185))</f>
      </c>
      <c r="I185" s="14">
        <f>IF(C185="","",IFERROR(VLOOKUP(C185,'Point values'!$A$2:$B$100,2,0),1))</f>
      </c>
      <c r="J185" s="15">
        <f>IF(H185="","",H185*IF(E185="",1,E185)*I185)</f>
      </c>
      <c r="K185" s="15"/>
      <c r="L185" s="15">
        <f>IF(J185="","",J185-IF(K185="",0,K185))</f>
      </c>
    </row>
    <row r="186" spans="1:15" x14ac:dyDescent="0.25">
      <c r="A186" s="13"/>
      <c r="H186">
        <f>IF(OR(F186="",G186=""),"",IF(D186="Short",F186-G186,G186-F186))</f>
      </c>
      <c r="I186" s="14">
        <f>IF(C186="","",IFERROR(VLOOKUP(C186,'Point values'!$A$2:$B$100,2,0),1))</f>
      </c>
      <c r="J186" s="15">
        <f>IF(H186="","",H186*IF(E186="",1,E186)*I186)</f>
      </c>
      <c r="K186" s="15"/>
      <c r="L186" s="15">
        <f>IF(J186="","",J186-IF(K186="",0,K186))</f>
      </c>
    </row>
    <row r="187" spans="1:15" x14ac:dyDescent="0.25">
      <c r="A187" s="13"/>
      <c r="H187">
        <f>IF(OR(F187="",G187=""),"",IF(D187="Short",F187-G187,G187-F187))</f>
      </c>
      <c r="I187" s="14">
        <f>IF(C187="","",IFERROR(VLOOKUP(C187,'Point values'!$A$2:$B$100,2,0),1))</f>
      </c>
      <c r="J187" s="15">
        <f>IF(H187="","",H187*IF(E187="",1,E187)*I187)</f>
      </c>
      <c r="K187" s="15"/>
      <c r="L187" s="15">
        <f>IF(J187="","",J187-IF(K187="",0,K187))</f>
      </c>
    </row>
    <row r="188" spans="1:15" x14ac:dyDescent="0.25">
      <c r="A188" s="13"/>
      <c r="H188">
        <f>IF(OR(F188="",G188=""),"",IF(D188="Short",F188-G188,G188-F188))</f>
      </c>
      <c r="I188" s="14">
        <f>IF(C188="","",IFERROR(VLOOKUP(C188,'Point values'!$A$2:$B$100,2,0),1))</f>
      </c>
      <c r="J188" s="15">
        <f>IF(H188="","",H188*IF(E188="",1,E188)*I188)</f>
      </c>
      <c r="K188" s="15"/>
      <c r="L188" s="15">
        <f>IF(J188="","",J188-IF(K188="",0,K188))</f>
      </c>
    </row>
    <row r="189" spans="1:15" x14ac:dyDescent="0.25">
      <c r="A189" s="13"/>
      <c r="H189">
        <f>IF(OR(F189="",G189=""),"",IF(D189="Short",F189-G189,G189-F189))</f>
      </c>
      <c r="I189" s="14">
        <f>IF(C189="","",IFERROR(VLOOKUP(C189,'Point values'!$A$2:$B$100,2,0),1))</f>
      </c>
      <c r="J189" s="15">
        <f>IF(H189="","",H189*IF(E189="",1,E189)*I189)</f>
      </c>
      <c r="K189" s="15"/>
      <c r="L189" s="15">
        <f>IF(J189="","",J189-IF(K189="",0,K189))</f>
      </c>
    </row>
    <row r="190" spans="1:15" x14ac:dyDescent="0.25">
      <c r="A190" s="13"/>
      <c r="H190">
        <f>IF(OR(F190="",G190=""),"",IF(D190="Short",F190-G190,G190-F190))</f>
      </c>
      <c r="I190" s="14">
        <f>IF(C190="","",IFERROR(VLOOKUP(C190,'Point values'!$A$2:$B$100,2,0),1))</f>
      </c>
      <c r="J190" s="15">
        <f>IF(H190="","",H190*IF(E190="",1,E190)*I190)</f>
      </c>
      <c r="K190" s="15"/>
      <c r="L190" s="15">
        <f>IF(J190="","",J190-IF(K190="",0,K190))</f>
      </c>
    </row>
    <row r="191" spans="1:15" x14ac:dyDescent="0.25">
      <c r="A191" s="13"/>
      <c r="H191">
        <f>IF(OR(F191="",G191=""),"",IF(D191="Short",F191-G191,G191-F191))</f>
      </c>
      <c r="I191" s="14">
        <f>IF(C191="","",IFERROR(VLOOKUP(C191,'Point values'!$A$2:$B$100,2,0),1))</f>
      </c>
      <c r="J191" s="15">
        <f>IF(H191="","",H191*IF(E191="",1,E191)*I191)</f>
      </c>
      <c r="K191" s="15"/>
      <c r="L191" s="15">
        <f>IF(J191="","",J191-IF(K191="",0,K191))</f>
      </c>
    </row>
    <row r="192" spans="1:15" x14ac:dyDescent="0.25">
      <c r="A192" s="13"/>
      <c r="H192">
        <f>IF(OR(F192="",G192=""),"",IF(D192="Short",F192-G192,G192-F192))</f>
      </c>
      <c r="I192" s="14">
        <f>IF(C192="","",IFERROR(VLOOKUP(C192,'Point values'!$A$2:$B$100,2,0),1))</f>
      </c>
      <c r="J192" s="15">
        <f>IF(H192="","",H192*IF(E192="",1,E192)*I192)</f>
      </c>
      <c r="K192" s="15"/>
      <c r="L192" s="15">
        <f>IF(J192="","",J192-IF(K192="",0,K192))</f>
      </c>
    </row>
    <row r="193" spans="1:15" x14ac:dyDescent="0.25">
      <c r="A193" s="13"/>
      <c r="H193">
        <f>IF(OR(F193="",G193=""),"",IF(D193="Short",F193-G193,G193-F193))</f>
      </c>
      <c r="I193" s="14">
        <f>IF(C193="","",IFERROR(VLOOKUP(C193,'Point values'!$A$2:$B$100,2,0),1))</f>
      </c>
      <c r="J193" s="15">
        <f>IF(H193="","",H193*IF(E193="",1,E193)*I193)</f>
      </c>
      <c r="K193" s="15"/>
      <c r="L193" s="15">
        <f>IF(J193="","",J193-IF(K193="",0,K193))</f>
      </c>
    </row>
    <row r="194" spans="1:15" x14ac:dyDescent="0.25">
      <c r="A194" s="13"/>
      <c r="H194">
        <f>IF(OR(F194="",G194=""),"",IF(D194="Short",F194-G194,G194-F194))</f>
      </c>
      <c r="I194" s="14">
        <f>IF(C194="","",IFERROR(VLOOKUP(C194,'Point values'!$A$2:$B$100,2,0),1))</f>
      </c>
      <c r="J194" s="15">
        <f>IF(H194="","",H194*IF(E194="",1,E194)*I194)</f>
      </c>
      <c r="K194" s="15"/>
      <c r="L194" s="15">
        <f>IF(J194="","",J194-IF(K194="",0,K194))</f>
      </c>
    </row>
    <row r="195" spans="1:15" x14ac:dyDescent="0.25">
      <c r="A195" s="13"/>
      <c r="H195">
        <f>IF(OR(F195="",G195=""),"",IF(D195="Short",F195-G195,G195-F195))</f>
      </c>
      <c r="I195" s="14">
        <f>IF(C195="","",IFERROR(VLOOKUP(C195,'Point values'!$A$2:$B$100,2,0),1))</f>
      </c>
      <c r="J195" s="15">
        <f>IF(H195="","",H195*IF(E195="",1,E195)*I195)</f>
      </c>
      <c r="K195" s="15"/>
      <c r="L195" s="15">
        <f>IF(J195="","",J195-IF(K195="",0,K195))</f>
      </c>
    </row>
    <row r="196" spans="1:15" x14ac:dyDescent="0.25">
      <c r="A196" s="13"/>
      <c r="H196">
        <f>IF(OR(F196="",G196=""),"",IF(D196="Short",F196-G196,G196-F196))</f>
      </c>
      <c r="I196" s="14">
        <f>IF(C196="","",IFERROR(VLOOKUP(C196,'Point values'!$A$2:$B$100,2,0),1))</f>
      </c>
      <c r="J196" s="15">
        <f>IF(H196="","",H196*IF(E196="",1,E196)*I196)</f>
      </c>
      <c r="K196" s="15"/>
      <c r="L196" s="15">
        <f>IF(J196="","",J196-IF(K196="",0,K196))</f>
      </c>
    </row>
    <row r="197" spans="1:15" x14ac:dyDescent="0.25">
      <c r="A197" s="13"/>
      <c r="H197">
        <f>IF(OR(F197="",G197=""),"",IF(D197="Short",F197-G197,G197-F197))</f>
      </c>
      <c r="I197" s="14">
        <f>IF(C197="","",IFERROR(VLOOKUP(C197,'Point values'!$A$2:$B$100,2,0),1))</f>
      </c>
      <c r="J197" s="15">
        <f>IF(H197="","",H197*IF(E197="",1,E197)*I197)</f>
      </c>
      <c r="K197" s="15"/>
      <c r="L197" s="15">
        <f>IF(J197="","",J197-IF(K197="",0,K197))</f>
      </c>
    </row>
    <row r="198" spans="1:15" x14ac:dyDescent="0.25">
      <c r="A198" s="13"/>
      <c r="H198">
        <f>IF(OR(F198="",G198=""),"",IF(D198="Short",F198-G198,G198-F198))</f>
      </c>
      <c r="I198" s="14">
        <f>IF(C198="","",IFERROR(VLOOKUP(C198,'Point values'!$A$2:$B$100,2,0),1))</f>
      </c>
      <c r="J198" s="15">
        <f>IF(H198="","",H198*IF(E198="",1,E198)*I198)</f>
      </c>
      <c r="K198" s="15"/>
      <c r="L198" s="15">
        <f>IF(J198="","",J198-IF(K198="",0,K198))</f>
      </c>
    </row>
    <row r="199" spans="1:15" x14ac:dyDescent="0.25">
      <c r="A199" s="13"/>
      <c r="H199">
        <f>IF(OR(F199="",G199=""),"",IF(D199="Short",F199-G199,G199-F199))</f>
      </c>
      <c r="I199" s="14">
        <f>IF(C199="","",IFERROR(VLOOKUP(C199,'Point values'!$A$2:$B$100,2,0),1))</f>
      </c>
      <c r="J199" s="15">
        <f>IF(H199="","",H199*IF(E199="",1,E199)*I199)</f>
      </c>
      <c r="K199" s="15"/>
      <c r="L199" s="15">
        <f>IF(J199="","",J199-IF(K199="",0,K199))</f>
      </c>
    </row>
    <row r="200" spans="1:15" x14ac:dyDescent="0.25">
      <c r="A200" s="13"/>
      <c r="H200">
        <f>IF(OR(F200="",G200=""),"",IF(D200="Short",F200-G200,G200-F200))</f>
      </c>
      <c r="I200" s="14">
        <f>IF(C200="","",IFERROR(VLOOKUP(C200,'Point values'!$A$2:$B$100,2,0),1))</f>
      </c>
      <c r="J200" s="15">
        <f>IF(H200="","",H200*IF(E200="",1,E200)*I200)</f>
      </c>
      <c r="K200" s="15"/>
      <c r="L200" s="15">
        <f>IF(J200="","",J200-IF(K200="",0,K200))</f>
      </c>
    </row>
    <row r="201" spans="1:15" x14ac:dyDescent="0.25">
      <c r="A201" s="13"/>
      <c r="H201">
        <f>IF(OR(F201="",G201=""),"",IF(D201="Short",F201-G201,G201-F201))</f>
      </c>
      <c r="I201" s="14">
        <f>IF(C201="","",IFERROR(VLOOKUP(C201,'Point values'!$A$2:$B$100,2,0),1))</f>
      </c>
      <c r="J201" s="15">
        <f>IF(H201="","",H201*IF(E201="",1,E201)*I201)</f>
      </c>
      <c r="K201" s="15"/>
      <c r="L201" s="15">
        <f>IF(J201="","",J201-IF(K201="",0,K201))</f>
      </c>
    </row>
    <row r="202" spans="1:15" x14ac:dyDescent="0.25">
      <c r="A202" s="13"/>
      <c r="H202">
        <f>IF(OR(F202="",G202=""),"",IF(D202="Short",F202-G202,G202-F202))</f>
      </c>
      <c r="I202" s="14">
        <f>IF(C202="","",IFERROR(VLOOKUP(C202,'Point values'!$A$2:$B$100,2,0),1))</f>
      </c>
      <c r="J202" s="15">
        <f>IF(H202="","",H202*IF(E202="",1,E202)*I202)</f>
      </c>
      <c r="K202" s="15"/>
      <c r="L202" s="15">
        <f>IF(J202="","",J202-IF(K202="",0,K202))</f>
      </c>
    </row>
    <row r="203" spans="1:15" x14ac:dyDescent="0.25">
      <c r="A203" s="13"/>
      <c r="H203">
        <f>IF(OR(F203="",G203=""),"",IF(D203="Short",F203-G203,G203-F203))</f>
      </c>
      <c r="I203" s="14">
        <f>IF(C203="","",IFERROR(VLOOKUP(C203,'Point values'!$A$2:$B$100,2,0),1))</f>
      </c>
      <c r="J203" s="15">
        <f>IF(H203="","",H203*IF(E203="",1,E203)*I203)</f>
      </c>
      <c r="K203" s="15"/>
      <c r="L203" s="15">
        <f>IF(J203="","",J203-IF(K203="",0,K203))</f>
      </c>
    </row>
    <row r="204" spans="1:15" x14ac:dyDescent="0.25">
      <c r="A204" s="13"/>
      <c r="H204">
        <f>IF(OR(F204="",G204=""),"",IF(D204="Short",F204-G204,G204-F204))</f>
      </c>
      <c r="I204" s="14">
        <f>IF(C204="","",IFERROR(VLOOKUP(C204,'Point values'!$A$2:$B$100,2,0),1))</f>
      </c>
      <c r="J204" s="15">
        <f>IF(H204="","",H204*IF(E204="",1,E204)*I204)</f>
      </c>
      <c r="K204" s="15"/>
      <c r="L204" s="15">
        <f>IF(J204="","",J204-IF(K204="",0,K204))</f>
      </c>
    </row>
    <row r="205" spans="1:15" x14ac:dyDescent="0.25">
      <c r="A205" s="13"/>
      <c r="H205">
        <f>IF(OR(F205="",G205=""),"",IF(D205="Short",F205-G205,G205-F205))</f>
      </c>
      <c r="I205" s="14">
        <f>IF(C205="","",IFERROR(VLOOKUP(C205,'Point values'!$A$2:$B$100,2,0),1))</f>
      </c>
      <c r="J205" s="15">
        <f>IF(H205="","",H205*IF(E205="",1,E205)*I205)</f>
      </c>
      <c r="K205" s="15"/>
      <c r="L205" s="15">
        <f>IF(J205="","",J205-IF(K205="",0,K205))</f>
      </c>
    </row>
    <row r="206" spans="1:15" x14ac:dyDescent="0.25">
      <c r="A206" s="13"/>
      <c r="H206">
        <f>IF(OR(F206="",G206=""),"",IF(D206="Short",F206-G206,G206-F206))</f>
      </c>
      <c r="I206" s="14">
        <f>IF(C206="","",IFERROR(VLOOKUP(C206,'Point values'!$A$2:$B$100,2,0),1))</f>
      </c>
      <c r="J206" s="15">
        <f>IF(H206="","",H206*IF(E206="",1,E206)*I206)</f>
      </c>
      <c r="K206" s="15"/>
      <c r="L206" s="15">
        <f>IF(J206="","",J206-IF(K206="",0,K206))</f>
      </c>
    </row>
    <row r="207" spans="1:15" x14ac:dyDescent="0.25">
      <c r="A207" s="13"/>
      <c r="H207">
        <f>IF(OR(F207="",G207=""),"",IF(D207="Short",F207-G207,G207-F207))</f>
      </c>
      <c r="I207" s="14">
        <f>IF(C207="","",IFERROR(VLOOKUP(C207,'Point values'!$A$2:$B$100,2,0),1))</f>
      </c>
      <c r="J207" s="15">
        <f>IF(H207="","",H207*IF(E207="",1,E207)*I207)</f>
      </c>
      <c r="K207" s="15"/>
      <c r="L207" s="15">
        <f>IF(J207="","",J207-IF(K207="",0,K207))</f>
      </c>
    </row>
    <row r="208" spans="1:15" x14ac:dyDescent="0.25">
      <c r="A208" s="13"/>
      <c r="H208">
        <f>IF(OR(F208="",G208=""),"",IF(D208="Short",F208-G208,G208-F208))</f>
      </c>
      <c r="I208" s="14">
        <f>IF(C208="","",IFERROR(VLOOKUP(C208,'Point values'!$A$2:$B$100,2,0),1))</f>
      </c>
      <c r="J208" s="15">
        <f>IF(H208="","",H208*IF(E208="",1,E208)*I208)</f>
      </c>
      <c r="K208" s="15"/>
      <c r="L208" s="15">
        <f>IF(J208="","",J208-IF(K208="",0,K208))</f>
      </c>
    </row>
    <row r="209" spans="1:15" x14ac:dyDescent="0.25">
      <c r="A209" s="13"/>
      <c r="H209">
        <f>IF(OR(F209="",G209=""),"",IF(D209="Short",F209-G209,G209-F209))</f>
      </c>
      <c r="I209" s="14">
        <f>IF(C209="","",IFERROR(VLOOKUP(C209,'Point values'!$A$2:$B$100,2,0),1))</f>
      </c>
      <c r="J209" s="15">
        <f>IF(H209="","",H209*IF(E209="",1,E209)*I209)</f>
      </c>
      <c r="K209" s="15"/>
      <c r="L209" s="15">
        <f>IF(J209="","",J209-IF(K209="",0,K209))</f>
      </c>
    </row>
    <row r="210" spans="1:15" x14ac:dyDescent="0.25">
      <c r="A210" s="13"/>
      <c r="H210">
        <f>IF(OR(F210="",G210=""),"",IF(D210="Short",F210-G210,G210-F210))</f>
      </c>
      <c r="I210" s="14">
        <f>IF(C210="","",IFERROR(VLOOKUP(C210,'Point values'!$A$2:$B$100,2,0),1))</f>
      </c>
      <c r="J210" s="15">
        <f>IF(H210="","",H210*IF(E210="",1,E210)*I210)</f>
      </c>
      <c r="K210" s="15"/>
      <c r="L210" s="15">
        <f>IF(J210="","",J210-IF(K210="",0,K210))</f>
      </c>
    </row>
    <row r="211" spans="1:15" x14ac:dyDescent="0.25">
      <c r="A211" s="13"/>
      <c r="H211">
        <f>IF(OR(F211="",G211=""),"",IF(D211="Short",F211-G211,G211-F211))</f>
      </c>
      <c r="I211" s="14">
        <f>IF(C211="","",IFERROR(VLOOKUP(C211,'Point values'!$A$2:$B$100,2,0),1))</f>
      </c>
      <c r="J211" s="15">
        <f>IF(H211="","",H211*IF(E211="",1,E211)*I211)</f>
      </c>
      <c r="K211" s="15"/>
      <c r="L211" s="15">
        <f>IF(J211="","",J211-IF(K211="",0,K211))</f>
      </c>
    </row>
    <row r="212" spans="1:15" x14ac:dyDescent="0.25">
      <c r="A212" s="13"/>
      <c r="H212">
        <f>IF(OR(F212="",G212=""),"",IF(D212="Short",F212-G212,G212-F212))</f>
      </c>
      <c r="I212" s="14">
        <f>IF(C212="","",IFERROR(VLOOKUP(C212,'Point values'!$A$2:$B$100,2,0),1))</f>
      </c>
      <c r="J212" s="15">
        <f>IF(H212="","",H212*IF(E212="",1,E212)*I212)</f>
      </c>
      <c r="K212" s="15"/>
      <c r="L212" s="15">
        <f>IF(J212="","",J212-IF(K212="",0,K212))</f>
      </c>
    </row>
    <row r="213" spans="1:15" x14ac:dyDescent="0.25">
      <c r="A213" s="13"/>
      <c r="H213">
        <f>IF(OR(F213="",G213=""),"",IF(D213="Short",F213-G213,G213-F213))</f>
      </c>
      <c r="I213" s="14">
        <f>IF(C213="","",IFERROR(VLOOKUP(C213,'Point values'!$A$2:$B$100,2,0),1))</f>
      </c>
      <c r="J213" s="15">
        <f>IF(H213="","",H213*IF(E213="",1,E213)*I213)</f>
      </c>
      <c r="K213" s="15"/>
      <c r="L213" s="15">
        <f>IF(J213="","",J213-IF(K213="",0,K213))</f>
      </c>
    </row>
    <row r="214" spans="1:15" x14ac:dyDescent="0.25">
      <c r="A214" s="13"/>
      <c r="H214">
        <f>IF(OR(F214="",G214=""),"",IF(D214="Short",F214-G214,G214-F214))</f>
      </c>
      <c r="I214" s="14">
        <f>IF(C214="","",IFERROR(VLOOKUP(C214,'Point values'!$A$2:$B$100,2,0),1))</f>
      </c>
      <c r="J214" s="15">
        <f>IF(H214="","",H214*IF(E214="",1,E214)*I214)</f>
      </c>
      <c r="K214" s="15"/>
      <c r="L214" s="15">
        <f>IF(J214="","",J214-IF(K214="",0,K214))</f>
      </c>
    </row>
    <row r="215" spans="1:15" x14ac:dyDescent="0.25">
      <c r="A215" s="13"/>
      <c r="H215">
        <f>IF(OR(F215="",G215=""),"",IF(D215="Short",F215-G215,G215-F215))</f>
      </c>
      <c r="I215" s="14">
        <f>IF(C215="","",IFERROR(VLOOKUP(C215,'Point values'!$A$2:$B$100,2,0),1))</f>
      </c>
      <c r="J215" s="15">
        <f>IF(H215="","",H215*IF(E215="",1,E215)*I215)</f>
      </c>
      <c r="K215" s="15"/>
      <c r="L215" s="15">
        <f>IF(J215="","",J215-IF(K215="",0,K215))</f>
      </c>
    </row>
    <row r="216" spans="1:15" x14ac:dyDescent="0.25">
      <c r="A216" s="13"/>
      <c r="H216">
        <f>IF(OR(F216="",G216=""),"",IF(D216="Short",F216-G216,G216-F216))</f>
      </c>
      <c r="I216" s="14">
        <f>IF(C216="","",IFERROR(VLOOKUP(C216,'Point values'!$A$2:$B$100,2,0),1))</f>
      </c>
      <c r="J216" s="15">
        <f>IF(H216="","",H216*IF(E216="",1,E216)*I216)</f>
      </c>
      <c r="K216" s="15"/>
      <c r="L216" s="15">
        <f>IF(J216="","",J216-IF(K216="",0,K216))</f>
      </c>
    </row>
    <row r="217" spans="1:15" x14ac:dyDescent="0.25">
      <c r="A217" s="13"/>
      <c r="H217">
        <f>IF(OR(F217="",G217=""),"",IF(D217="Short",F217-G217,G217-F217))</f>
      </c>
      <c r="I217" s="14">
        <f>IF(C217="","",IFERROR(VLOOKUP(C217,'Point values'!$A$2:$B$100,2,0),1))</f>
      </c>
      <c r="J217" s="15">
        <f>IF(H217="","",H217*IF(E217="",1,E217)*I217)</f>
      </c>
      <c r="K217" s="15"/>
      <c r="L217" s="15">
        <f>IF(J217="","",J217-IF(K217="",0,K217))</f>
      </c>
    </row>
    <row r="218" spans="1:15" x14ac:dyDescent="0.25">
      <c r="A218" s="13"/>
      <c r="H218">
        <f>IF(OR(F218="",G218=""),"",IF(D218="Short",F218-G218,G218-F218))</f>
      </c>
      <c r="I218" s="14">
        <f>IF(C218="","",IFERROR(VLOOKUP(C218,'Point values'!$A$2:$B$100,2,0),1))</f>
      </c>
      <c r="J218" s="15">
        <f>IF(H218="","",H218*IF(E218="",1,E218)*I218)</f>
      </c>
      <c r="K218" s="15"/>
      <c r="L218" s="15">
        <f>IF(J218="","",J218-IF(K218="",0,K218))</f>
      </c>
    </row>
    <row r="219" spans="1:15" x14ac:dyDescent="0.25">
      <c r="A219" s="13"/>
      <c r="H219">
        <f>IF(OR(F219="",G219=""),"",IF(D219="Short",F219-G219,G219-F219))</f>
      </c>
      <c r="I219" s="14">
        <f>IF(C219="","",IFERROR(VLOOKUP(C219,'Point values'!$A$2:$B$100,2,0),1))</f>
      </c>
      <c r="J219" s="15">
        <f>IF(H219="","",H219*IF(E219="",1,E219)*I219)</f>
      </c>
      <c r="K219" s="15"/>
      <c r="L219" s="15">
        <f>IF(J219="","",J219-IF(K219="",0,K219))</f>
      </c>
    </row>
    <row r="220" spans="1:15" x14ac:dyDescent="0.25">
      <c r="A220" s="13"/>
      <c r="H220">
        <f>IF(OR(F220="",G220=""),"",IF(D220="Short",F220-G220,G220-F220))</f>
      </c>
      <c r="I220" s="14">
        <f>IF(C220="","",IFERROR(VLOOKUP(C220,'Point values'!$A$2:$B$100,2,0),1))</f>
      </c>
      <c r="J220" s="15">
        <f>IF(H220="","",H220*IF(E220="",1,E220)*I220)</f>
      </c>
      <c r="K220" s="15"/>
      <c r="L220" s="15">
        <f>IF(J220="","",J220-IF(K220="",0,K220))</f>
      </c>
    </row>
    <row r="221" spans="1:15" x14ac:dyDescent="0.25">
      <c r="A221" s="13"/>
      <c r="H221">
        <f>IF(OR(F221="",G221=""),"",IF(D221="Short",F221-G221,G221-F221))</f>
      </c>
      <c r="I221" s="14">
        <f>IF(C221="","",IFERROR(VLOOKUP(C221,'Point values'!$A$2:$B$100,2,0),1))</f>
      </c>
      <c r="J221" s="15">
        <f>IF(H221="","",H221*IF(E221="",1,E221)*I221)</f>
      </c>
      <c r="K221" s="15"/>
      <c r="L221" s="15">
        <f>IF(J221="","",J221-IF(K221="",0,K221))</f>
      </c>
    </row>
    <row r="222" spans="1:15" x14ac:dyDescent="0.25">
      <c r="A222" s="13"/>
      <c r="H222">
        <f>IF(OR(F222="",G222=""),"",IF(D222="Short",F222-G222,G222-F222))</f>
      </c>
      <c r="I222" s="14">
        <f>IF(C222="","",IFERROR(VLOOKUP(C222,'Point values'!$A$2:$B$100,2,0),1))</f>
      </c>
      <c r="J222" s="15">
        <f>IF(H222="","",H222*IF(E222="",1,E222)*I222)</f>
      </c>
      <c r="K222" s="15"/>
      <c r="L222" s="15">
        <f>IF(J222="","",J222-IF(K222="",0,K222))</f>
      </c>
    </row>
    <row r="223" spans="1:15" x14ac:dyDescent="0.25">
      <c r="A223" s="13"/>
      <c r="H223">
        <f>IF(OR(F223="",G223=""),"",IF(D223="Short",F223-G223,G223-F223))</f>
      </c>
      <c r="I223" s="14">
        <f>IF(C223="","",IFERROR(VLOOKUP(C223,'Point values'!$A$2:$B$100,2,0),1))</f>
      </c>
      <c r="J223" s="15">
        <f>IF(H223="","",H223*IF(E223="",1,E223)*I223)</f>
      </c>
      <c r="K223" s="15"/>
      <c r="L223" s="15">
        <f>IF(J223="","",J223-IF(K223="",0,K223))</f>
      </c>
    </row>
    <row r="224" spans="1:15" x14ac:dyDescent="0.25">
      <c r="A224" s="13"/>
      <c r="H224">
        <f>IF(OR(F224="",G224=""),"",IF(D224="Short",F224-G224,G224-F224))</f>
      </c>
      <c r="I224" s="14">
        <f>IF(C224="","",IFERROR(VLOOKUP(C224,'Point values'!$A$2:$B$100,2,0),1))</f>
      </c>
      <c r="J224" s="15">
        <f>IF(H224="","",H224*IF(E224="",1,E224)*I224)</f>
      </c>
      <c r="K224" s="15"/>
      <c r="L224" s="15">
        <f>IF(J224="","",J224-IF(K224="",0,K224))</f>
      </c>
    </row>
    <row r="225" spans="1:15" x14ac:dyDescent="0.25">
      <c r="A225" s="13"/>
      <c r="H225">
        <f>IF(OR(F225="",G225=""),"",IF(D225="Short",F225-G225,G225-F225))</f>
      </c>
      <c r="I225" s="14">
        <f>IF(C225="","",IFERROR(VLOOKUP(C225,'Point values'!$A$2:$B$100,2,0),1))</f>
      </c>
      <c r="J225" s="15">
        <f>IF(H225="","",H225*IF(E225="",1,E225)*I225)</f>
      </c>
      <c r="K225" s="15"/>
      <c r="L225" s="15">
        <f>IF(J225="","",J225-IF(K225="",0,K225))</f>
      </c>
    </row>
    <row r="226" spans="1:15" x14ac:dyDescent="0.25">
      <c r="A226" s="13"/>
      <c r="H226">
        <f>IF(OR(F226="",G226=""),"",IF(D226="Short",F226-G226,G226-F226))</f>
      </c>
      <c r="I226" s="14">
        <f>IF(C226="","",IFERROR(VLOOKUP(C226,'Point values'!$A$2:$B$100,2,0),1))</f>
      </c>
      <c r="J226" s="15">
        <f>IF(H226="","",H226*IF(E226="",1,E226)*I226)</f>
      </c>
      <c r="K226" s="15"/>
      <c r="L226" s="15">
        <f>IF(J226="","",J226-IF(K226="",0,K226))</f>
      </c>
    </row>
    <row r="227" spans="1:15" x14ac:dyDescent="0.25">
      <c r="A227" s="13"/>
      <c r="H227">
        <f>IF(OR(F227="",G227=""),"",IF(D227="Short",F227-G227,G227-F227))</f>
      </c>
      <c r="I227" s="14">
        <f>IF(C227="","",IFERROR(VLOOKUP(C227,'Point values'!$A$2:$B$100,2,0),1))</f>
      </c>
      <c r="J227" s="15">
        <f>IF(H227="","",H227*IF(E227="",1,E227)*I227)</f>
      </c>
      <c r="K227" s="15"/>
      <c r="L227" s="15">
        <f>IF(J227="","",J227-IF(K227="",0,K227))</f>
      </c>
    </row>
    <row r="228" spans="1:15" x14ac:dyDescent="0.25">
      <c r="A228" s="13"/>
      <c r="H228">
        <f>IF(OR(F228="",G228=""),"",IF(D228="Short",F228-G228,G228-F228))</f>
      </c>
      <c r="I228" s="14">
        <f>IF(C228="","",IFERROR(VLOOKUP(C228,'Point values'!$A$2:$B$100,2,0),1))</f>
      </c>
      <c r="J228" s="15">
        <f>IF(H228="","",H228*IF(E228="",1,E228)*I228)</f>
      </c>
      <c r="K228" s="15"/>
      <c r="L228" s="15">
        <f>IF(J228="","",J228-IF(K228="",0,K228))</f>
      </c>
    </row>
    <row r="229" spans="1:15" x14ac:dyDescent="0.25">
      <c r="A229" s="13"/>
      <c r="H229">
        <f>IF(OR(F229="",G229=""),"",IF(D229="Short",F229-G229,G229-F229))</f>
      </c>
      <c r="I229" s="14">
        <f>IF(C229="","",IFERROR(VLOOKUP(C229,'Point values'!$A$2:$B$100,2,0),1))</f>
      </c>
      <c r="J229" s="15">
        <f>IF(H229="","",H229*IF(E229="",1,E229)*I229)</f>
      </c>
      <c r="K229" s="15"/>
      <c r="L229" s="15">
        <f>IF(J229="","",J229-IF(K229="",0,K229))</f>
      </c>
    </row>
    <row r="230" spans="1:15" x14ac:dyDescent="0.25">
      <c r="A230" s="13"/>
      <c r="H230">
        <f>IF(OR(F230="",G230=""),"",IF(D230="Short",F230-G230,G230-F230))</f>
      </c>
      <c r="I230" s="14">
        <f>IF(C230="","",IFERROR(VLOOKUP(C230,'Point values'!$A$2:$B$100,2,0),1))</f>
      </c>
      <c r="J230" s="15">
        <f>IF(H230="","",H230*IF(E230="",1,E230)*I230)</f>
      </c>
      <c r="K230" s="15"/>
      <c r="L230" s="15">
        <f>IF(J230="","",J230-IF(K230="",0,K230))</f>
      </c>
    </row>
    <row r="231" spans="1:15" x14ac:dyDescent="0.25">
      <c r="A231" s="13"/>
      <c r="H231">
        <f>IF(OR(F231="",G231=""),"",IF(D231="Short",F231-G231,G231-F231))</f>
      </c>
      <c r="I231" s="14">
        <f>IF(C231="","",IFERROR(VLOOKUP(C231,'Point values'!$A$2:$B$100,2,0),1))</f>
      </c>
      <c r="J231" s="15">
        <f>IF(H231="","",H231*IF(E231="",1,E231)*I231)</f>
      </c>
      <c r="K231" s="15"/>
      <c r="L231" s="15">
        <f>IF(J231="","",J231-IF(K231="",0,K231))</f>
      </c>
    </row>
    <row r="232" spans="1:15" x14ac:dyDescent="0.25">
      <c r="A232" s="13"/>
      <c r="H232">
        <f>IF(OR(F232="",G232=""),"",IF(D232="Short",F232-G232,G232-F232))</f>
      </c>
      <c r="I232" s="14">
        <f>IF(C232="","",IFERROR(VLOOKUP(C232,'Point values'!$A$2:$B$100,2,0),1))</f>
      </c>
      <c r="J232" s="15">
        <f>IF(H232="","",H232*IF(E232="",1,E232)*I232)</f>
      </c>
      <c r="K232" s="15"/>
      <c r="L232" s="15">
        <f>IF(J232="","",J232-IF(K232="",0,K232))</f>
      </c>
    </row>
    <row r="233" spans="1:15" x14ac:dyDescent="0.25">
      <c r="A233" s="13"/>
      <c r="H233">
        <f>IF(OR(F233="",G233=""),"",IF(D233="Short",F233-G233,G233-F233))</f>
      </c>
      <c r="I233" s="14">
        <f>IF(C233="","",IFERROR(VLOOKUP(C233,'Point values'!$A$2:$B$100,2,0),1))</f>
      </c>
      <c r="J233" s="15">
        <f>IF(H233="","",H233*IF(E233="",1,E233)*I233)</f>
      </c>
      <c r="K233" s="15"/>
      <c r="L233" s="15">
        <f>IF(J233="","",J233-IF(K233="",0,K233))</f>
      </c>
    </row>
    <row r="234" spans="1:15" x14ac:dyDescent="0.25">
      <c r="A234" s="13"/>
      <c r="H234">
        <f>IF(OR(F234="",G234=""),"",IF(D234="Short",F234-G234,G234-F234))</f>
      </c>
      <c r="I234" s="14">
        <f>IF(C234="","",IFERROR(VLOOKUP(C234,'Point values'!$A$2:$B$100,2,0),1))</f>
      </c>
      <c r="J234" s="15">
        <f>IF(H234="","",H234*IF(E234="",1,E234)*I234)</f>
      </c>
      <c r="K234" s="15"/>
      <c r="L234" s="15">
        <f>IF(J234="","",J234-IF(K234="",0,K234))</f>
      </c>
    </row>
    <row r="235" spans="1:15" x14ac:dyDescent="0.25">
      <c r="A235" s="13"/>
      <c r="H235">
        <f>IF(OR(F235="",G235=""),"",IF(D235="Short",F235-G235,G235-F235))</f>
      </c>
      <c r="I235" s="14">
        <f>IF(C235="","",IFERROR(VLOOKUP(C235,'Point values'!$A$2:$B$100,2,0),1))</f>
      </c>
      <c r="J235" s="15">
        <f>IF(H235="","",H235*IF(E235="",1,E235)*I235)</f>
      </c>
      <c r="K235" s="15"/>
      <c r="L235" s="15">
        <f>IF(J235="","",J235-IF(K235="",0,K235))</f>
      </c>
    </row>
    <row r="236" spans="1:15" x14ac:dyDescent="0.25">
      <c r="A236" s="13"/>
      <c r="H236">
        <f>IF(OR(F236="",G236=""),"",IF(D236="Short",F236-G236,G236-F236))</f>
      </c>
      <c r="I236" s="14">
        <f>IF(C236="","",IFERROR(VLOOKUP(C236,'Point values'!$A$2:$B$100,2,0),1))</f>
      </c>
      <c r="J236" s="15">
        <f>IF(H236="","",H236*IF(E236="",1,E236)*I236)</f>
      </c>
      <c r="K236" s="15"/>
      <c r="L236" s="15">
        <f>IF(J236="","",J236-IF(K236="",0,K236))</f>
      </c>
    </row>
    <row r="237" spans="1:15" x14ac:dyDescent="0.25">
      <c r="A237" s="13"/>
      <c r="H237">
        <f>IF(OR(F237="",G237=""),"",IF(D237="Short",F237-G237,G237-F237))</f>
      </c>
      <c r="I237" s="14">
        <f>IF(C237="","",IFERROR(VLOOKUP(C237,'Point values'!$A$2:$B$100,2,0),1))</f>
      </c>
      <c r="J237" s="15">
        <f>IF(H237="","",H237*IF(E237="",1,E237)*I237)</f>
      </c>
      <c r="K237" s="15"/>
      <c r="L237" s="15">
        <f>IF(J237="","",J237-IF(K237="",0,K237))</f>
      </c>
    </row>
    <row r="238" spans="1:15" x14ac:dyDescent="0.25">
      <c r="A238" s="13"/>
      <c r="H238">
        <f>IF(OR(F238="",G238=""),"",IF(D238="Short",F238-G238,G238-F238))</f>
      </c>
      <c r="I238" s="14">
        <f>IF(C238="","",IFERROR(VLOOKUP(C238,'Point values'!$A$2:$B$100,2,0),1))</f>
      </c>
      <c r="J238" s="15">
        <f>IF(H238="","",H238*IF(E238="",1,E238)*I238)</f>
      </c>
      <c r="K238" s="15"/>
      <c r="L238" s="15">
        <f>IF(J238="","",J238-IF(K238="",0,K238))</f>
      </c>
    </row>
    <row r="239" spans="1:15" x14ac:dyDescent="0.25">
      <c r="A239" s="13"/>
      <c r="H239">
        <f>IF(OR(F239="",G239=""),"",IF(D239="Short",F239-G239,G239-F239))</f>
      </c>
      <c r="I239" s="14">
        <f>IF(C239="","",IFERROR(VLOOKUP(C239,'Point values'!$A$2:$B$100,2,0),1))</f>
      </c>
      <c r="J239" s="15">
        <f>IF(H239="","",H239*IF(E239="",1,E239)*I239)</f>
      </c>
      <c r="K239" s="15"/>
      <c r="L239" s="15">
        <f>IF(J239="","",J239-IF(K239="",0,K239))</f>
      </c>
    </row>
    <row r="240" spans="1:15" x14ac:dyDescent="0.25">
      <c r="A240" s="13"/>
      <c r="H240">
        <f>IF(OR(F240="",G240=""),"",IF(D240="Short",F240-G240,G240-F240))</f>
      </c>
      <c r="I240" s="14">
        <f>IF(C240="","",IFERROR(VLOOKUP(C240,'Point values'!$A$2:$B$100,2,0),1))</f>
      </c>
      <c r="J240" s="15">
        <f>IF(H240="","",H240*IF(E240="",1,E240)*I240)</f>
      </c>
      <c r="K240" s="15"/>
      <c r="L240" s="15">
        <f>IF(J240="","",J240-IF(K240="",0,K240))</f>
      </c>
    </row>
    <row r="241" spans="1:15" x14ac:dyDescent="0.25">
      <c r="A241" s="13"/>
      <c r="H241">
        <f>IF(OR(F241="",G241=""),"",IF(D241="Short",F241-G241,G241-F241))</f>
      </c>
      <c r="I241" s="14">
        <f>IF(C241="","",IFERROR(VLOOKUP(C241,'Point values'!$A$2:$B$100,2,0),1))</f>
      </c>
      <c r="J241" s="15">
        <f>IF(H241="","",H241*IF(E241="",1,E241)*I241)</f>
      </c>
      <c r="K241" s="15"/>
      <c r="L241" s="15">
        <f>IF(J241="","",J241-IF(K241="",0,K241))</f>
      </c>
    </row>
    <row r="242" spans="1:15" x14ac:dyDescent="0.25">
      <c r="A242" s="13"/>
      <c r="H242">
        <f>IF(OR(F242="",G242=""),"",IF(D242="Short",F242-G242,G242-F242))</f>
      </c>
      <c r="I242" s="14">
        <f>IF(C242="","",IFERROR(VLOOKUP(C242,'Point values'!$A$2:$B$100,2,0),1))</f>
      </c>
      <c r="J242" s="15">
        <f>IF(H242="","",H242*IF(E242="",1,E242)*I242)</f>
      </c>
      <c r="K242" s="15"/>
      <c r="L242" s="15">
        <f>IF(J242="","",J242-IF(K242="",0,K242))</f>
      </c>
    </row>
    <row r="243" spans="1:15" x14ac:dyDescent="0.25">
      <c r="A243" s="13"/>
      <c r="H243">
        <f>IF(OR(F243="",G243=""),"",IF(D243="Short",F243-G243,G243-F243))</f>
      </c>
      <c r="I243" s="14">
        <f>IF(C243="","",IFERROR(VLOOKUP(C243,'Point values'!$A$2:$B$100,2,0),1))</f>
      </c>
      <c r="J243" s="15">
        <f>IF(H243="","",H243*IF(E243="",1,E243)*I243)</f>
      </c>
      <c r="K243" s="15"/>
      <c r="L243" s="15">
        <f>IF(J243="","",J243-IF(K243="",0,K243))</f>
      </c>
    </row>
    <row r="244" spans="1:15" x14ac:dyDescent="0.25">
      <c r="A244" s="13"/>
      <c r="H244">
        <f>IF(OR(F244="",G244=""),"",IF(D244="Short",F244-G244,G244-F244))</f>
      </c>
      <c r="I244" s="14">
        <f>IF(C244="","",IFERROR(VLOOKUP(C244,'Point values'!$A$2:$B$100,2,0),1))</f>
      </c>
      <c r="J244" s="15">
        <f>IF(H244="","",H244*IF(E244="",1,E244)*I244)</f>
      </c>
      <c r="K244" s="15"/>
      <c r="L244" s="15">
        <f>IF(J244="","",J244-IF(K244="",0,K244))</f>
      </c>
    </row>
    <row r="245" spans="1:15" x14ac:dyDescent="0.25">
      <c r="A245" s="13"/>
      <c r="H245">
        <f>IF(OR(F245="",G245=""),"",IF(D245="Short",F245-G245,G245-F245))</f>
      </c>
      <c r="I245" s="14">
        <f>IF(C245="","",IFERROR(VLOOKUP(C245,'Point values'!$A$2:$B$100,2,0),1))</f>
      </c>
      <c r="J245" s="15">
        <f>IF(H245="","",H245*IF(E245="",1,E245)*I245)</f>
      </c>
      <c r="K245" s="15"/>
      <c r="L245" s="15">
        <f>IF(J245="","",J245-IF(K245="",0,K245))</f>
      </c>
    </row>
    <row r="246" spans="1:15" x14ac:dyDescent="0.25">
      <c r="A246" s="13"/>
      <c r="H246">
        <f>IF(OR(F246="",G246=""),"",IF(D246="Short",F246-G246,G246-F246))</f>
      </c>
      <c r="I246" s="14">
        <f>IF(C246="","",IFERROR(VLOOKUP(C246,'Point values'!$A$2:$B$100,2,0),1))</f>
      </c>
      <c r="J246" s="15">
        <f>IF(H246="","",H246*IF(E246="",1,E246)*I246)</f>
      </c>
      <c r="K246" s="15"/>
      <c r="L246" s="15">
        <f>IF(J246="","",J246-IF(K246="",0,K246))</f>
      </c>
    </row>
    <row r="247" spans="1:15" x14ac:dyDescent="0.25">
      <c r="A247" s="13"/>
      <c r="H247">
        <f>IF(OR(F247="",G247=""),"",IF(D247="Short",F247-G247,G247-F247))</f>
      </c>
      <c r="I247" s="14">
        <f>IF(C247="","",IFERROR(VLOOKUP(C247,'Point values'!$A$2:$B$100,2,0),1))</f>
      </c>
      <c r="J247" s="15">
        <f>IF(H247="","",H247*IF(E247="",1,E247)*I247)</f>
      </c>
      <c r="K247" s="15"/>
      <c r="L247" s="15">
        <f>IF(J247="","",J247-IF(K247="",0,K247))</f>
      </c>
    </row>
    <row r="248" spans="1:15" x14ac:dyDescent="0.25">
      <c r="A248" s="13"/>
      <c r="H248">
        <f>IF(OR(F248="",G248=""),"",IF(D248="Short",F248-G248,G248-F248))</f>
      </c>
      <c r="I248" s="14">
        <f>IF(C248="","",IFERROR(VLOOKUP(C248,'Point values'!$A$2:$B$100,2,0),1))</f>
      </c>
      <c r="J248" s="15">
        <f>IF(H248="","",H248*IF(E248="",1,E248)*I248)</f>
      </c>
      <c r="K248" s="15"/>
      <c r="L248" s="15">
        <f>IF(J248="","",J248-IF(K248="",0,K248))</f>
      </c>
    </row>
    <row r="249" spans="1:15" x14ac:dyDescent="0.25">
      <c r="A249" s="13"/>
      <c r="H249">
        <f>IF(OR(F249="",G249=""),"",IF(D249="Short",F249-G249,G249-F249))</f>
      </c>
      <c r="I249" s="14">
        <f>IF(C249="","",IFERROR(VLOOKUP(C249,'Point values'!$A$2:$B$100,2,0),1))</f>
      </c>
      <c r="J249" s="15">
        <f>IF(H249="","",H249*IF(E249="",1,E249)*I249)</f>
      </c>
      <c r="K249" s="15"/>
      <c r="L249" s="15">
        <f>IF(J249="","",J249-IF(K249="",0,K249))</f>
      </c>
    </row>
    <row r="250" spans="1:15" x14ac:dyDescent="0.25">
      <c r="A250" s="13"/>
      <c r="H250">
        <f>IF(OR(F250="",G250=""),"",IF(D250="Short",F250-G250,G250-F250))</f>
      </c>
      <c r="I250" s="14">
        <f>IF(C250="","",IFERROR(VLOOKUP(C250,'Point values'!$A$2:$B$100,2,0),1))</f>
      </c>
      <c r="J250" s="15">
        <f>IF(H250="","",H250*IF(E250="",1,E250)*I250)</f>
      </c>
      <c r="K250" s="15"/>
      <c r="L250" s="15">
        <f>IF(J250="","",J250-IF(K250="",0,K250))</f>
      </c>
    </row>
    <row r="251" spans="1:15" x14ac:dyDescent="0.25">
      <c r="A251" s="13"/>
      <c r="H251">
        <f>IF(OR(F251="",G251=""),"",IF(D251="Short",F251-G251,G251-F251))</f>
      </c>
      <c r="I251" s="14">
        <f>IF(C251="","",IFERROR(VLOOKUP(C251,'Point values'!$A$2:$B$100,2,0),1))</f>
      </c>
      <c r="J251" s="15">
        <f>IF(H251="","",H251*IF(E251="",1,E251)*I251)</f>
      </c>
      <c r="K251" s="15"/>
      <c r="L251" s="15">
        <f>IF(J251="","",J251-IF(K251="",0,K251))</f>
      </c>
    </row>
    <row r="252" spans="1:15" x14ac:dyDescent="0.25">
      <c r="A252" s="13"/>
      <c r="H252">
        <f>IF(OR(F252="",G252=""),"",IF(D252="Short",F252-G252,G252-F252))</f>
      </c>
      <c r="I252" s="14">
        <f>IF(C252="","",IFERROR(VLOOKUP(C252,'Point values'!$A$2:$B$100,2,0),1))</f>
      </c>
      <c r="J252" s="15">
        <f>IF(H252="","",H252*IF(E252="",1,E252)*I252)</f>
      </c>
      <c r="K252" s="15"/>
      <c r="L252" s="15">
        <f>IF(J252="","",J252-IF(K252="",0,K252))</f>
      </c>
    </row>
    <row r="253" spans="1:15" x14ac:dyDescent="0.25">
      <c r="A253" s="13"/>
      <c r="H253">
        <f>IF(OR(F253="",G253=""),"",IF(D253="Short",F253-G253,G253-F253))</f>
      </c>
      <c r="I253" s="14">
        <f>IF(C253="","",IFERROR(VLOOKUP(C253,'Point values'!$A$2:$B$100,2,0),1))</f>
      </c>
      <c r="J253" s="15">
        <f>IF(H253="","",H253*IF(E253="",1,E253)*I253)</f>
      </c>
      <c r="K253" s="15"/>
      <c r="L253" s="15">
        <f>IF(J253="","",J253-IF(K253="",0,K253))</f>
      </c>
    </row>
    <row r="254" spans="1:15" x14ac:dyDescent="0.25">
      <c r="A254" s="13"/>
      <c r="H254">
        <f>IF(OR(F254="",G254=""),"",IF(D254="Short",F254-G254,G254-F254))</f>
      </c>
      <c r="I254" s="14">
        <f>IF(C254="","",IFERROR(VLOOKUP(C254,'Point values'!$A$2:$B$100,2,0),1))</f>
      </c>
      <c r="J254" s="15">
        <f>IF(H254="","",H254*IF(E254="",1,E254)*I254)</f>
      </c>
      <c r="K254" s="15"/>
      <c r="L254" s="15">
        <f>IF(J254="","",J254-IF(K254="",0,K254))</f>
      </c>
    </row>
    <row r="255" spans="1:15" x14ac:dyDescent="0.25">
      <c r="A255" s="13"/>
      <c r="H255">
        <f>IF(OR(F255="",G255=""),"",IF(D255="Short",F255-G255,G255-F255))</f>
      </c>
      <c r="I255" s="14">
        <f>IF(C255="","",IFERROR(VLOOKUP(C255,'Point values'!$A$2:$B$100,2,0),1))</f>
      </c>
      <c r="J255" s="15">
        <f>IF(H255="","",H255*IF(E255="",1,E255)*I255)</f>
      </c>
      <c r="K255" s="15"/>
      <c r="L255" s="15">
        <f>IF(J255="","",J255-IF(K255="",0,K255))</f>
      </c>
    </row>
    <row r="256" spans="1:15" x14ac:dyDescent="0.25">
      <c r="A256" s="13"/>
      <c r="H256">
        <f>IF(OR(F256="",G256=""),"",IF(D256="Short",F256-G256,G256-F256))</f>
      </c>
      <c r="I256" s="14">
        <f>IF(C256="","",IFERROR(VLOOKUP(C256,'Point values'!$A$2:$B$100,2,0),1))</f>
      </c>
      <c r="J256" s="15">
        <f>IF(H256="","",H256*IF(E256="",1,E256)*I256)</f>
      </c>
      <c r="K256" s="15"/>
      <c r="L256" s="15">
        <f>IF(J256="","",J256-IF(K256="",0,K256))</f>
      </c>
    </row>
    <row r="257" spans="1:15" x14ac:dyDescent="0.25">
      <c r="A257" s="13"/>
      <c r="H257">
        <f>IF(OR(F257="",G257=""),"",IF(D257="Short",F257-G257,G257-F257))</f>
      </c>
      <c r="I257" s="14">
        <f>IF(C257="","",IFERROR(VLOOKUP(C257,'Point values'!$A$2:$B$100,2,0),1))</f>
      </c>
      <c r="J257" s="15">
        <f>IF(H257="","",H257*IF(E257="",1,E257)*I257)</f>
      </c>
      <c r="K257" s="15"/>
      <c r="L257" s="15">
        <f>IF(J257="","",J257-IF(K257="",0,K257))</f>
      </c>
    </row>
    <row r="258" spans="1:15" x14ac:dyDescent="0.25">
      <c r="A258" s="13"/>
      <c r="H258">
        <f>IF(OR(F258="",G258=""),"",IF(D258="Short",F258-G258,G258-F258))</f>
      </c>
      <c r="I258" s="14">
        <f>IF(C258="","",IFERROR(VLOOKUP(C258,'Point values'!$A$2:$B$100,2,0),1))</f>
      </c>
      <c r="J258" s="15">
        <f>IF(H258="","",H258*IF(E258="",1,E258)*I258)</f>
      </c>
      <c r="K258" s="15"/>
      <c r="L258" s="15">
        <f>IF(J258="","",J258-IF(K258="",0,K258))</f>
      </c>
    </row>
    <row r="259" spans="1:15" x14ac:dyDescent="0.25">
      <c r="A259" s="13"/>
      <c r="H259">
        <f>IF(OR(F259="",G259=""),"",IF(D259="Short",F259-G259,G259-F259))</f>
      </c>
      <c r="I259" s="14">
        <f>IF(C259="","",IFERROR(VLOOKUP(C259,'Point values'!$A$2:$B$100,2,0),1))</f>
      </c>
      <c r="J259" s="15">
        <f>IF(H259="","",H259*IF(E259="",1,E259)*I259)</f>
      </c>
      <c r="K259" s="15"/>
      <c r="L259" s="15">
        <f>IF(J259="","",J259-IF(K259="",0,K259))</f>
      </c>
    </row>
    <row r="260" spans="1:15" x14ac:dyDescent="0.25">
      <c r="A260" s="13"/>
      <c r="H260">
        <f>IF(OR(F260="",G260=""),"",IF(D260="Short",F260-G260,G260-F260))</f>
      </c>
      <c r="I260" s="14">
        <f>IF(C260="","",IFERROR(VLOOKUP(C260,'Point values'!$A$2:$B$100,2,0),1))</f>
      </c>
      <c r="J260" s="15">
        <f>IF(H260="","",H260*IF(E260="",1,E260)*I260)</f>
      </c>
      <c r="K260" s="15"/>
      <c r="L260" s="15">
        <f>IF(J260="","",J260-IF(K260="",0,K260))</f>
      </c>
    </row>
    <row r="261" spans="1:15" x14ac:dyDescent="0.25">
      <c r="A261" s="13"/>
      <c r="H261">
        <f>IF(OR(F261="",G261=""),"",IF(D261="Short",F261-G261,G261-F261))</f>
      </c>
      <c r="I261" s="14">
        <f>IF(C261="","",IFERROR(VLOOKUP(C261,'Point values'!$A$2:$B$100,2,0),1))</f>
      </c>
      <c r="J261" s="15">
        <f>IF(H261="","",H261*IF(E261="",1,E261)*I261)</f>
      </c>
      <c r="K261" s="15"/>
      <c r="L261" s="15">
        <f>IF(J261="","",J261-IF(K261="",0,K261))</f>
      </c>
    </row>
    <row r="262" spans="1:15" x14ac:dyDescent="0.25">
      <c r="A262" s="13"/>
      <c r="H262">
        <f>IF(OR(F262="",G262=""),"",IF(D262="Short",F262-G262,G262-F262))</f>
      </c>
      <c r="I262" s="14">
        <f>IF(C262="","",IFERROR(VLOOKUP(C262,'Point values'!$A$2:$B$100,2,0),1))</f>
      </c>
      <c r="J262" s="15">
        <f>IF(H262="","",H262*IF(E262="",1,E262)*I262)</f>
      </c>
      <c r="K262" s="15"/>
      <c r="L262" s="15">
        <f>IF(J262="","",J262-IF(K262="",0,K262))</f>
      </c>
    </row>
    <row r="263" spans="1:15" x14ac:dyDescent="0.25">
      <c r="A263" s="13"/>
      <c r="H263">
        <f>IF(OR(F263="",G263=""),"",IF(D263="Short",F263-G263,G263-F263))</f>
      </c>
      <c r="I263" s="14">
        <f>IF(C263="","",IFERROR(VLOOKUP(C263,'Point values'!$A$2:$B$100,2,0),1))</f>
      </c>
      <c r="J263" s="15">
        <f>IF(H263="","",H263*IF(E263="",1,E263)*I263)</f>
      </c>
      <c r="K263" s="15"/>
      <c r="L263" s="15">
        <f>IF(J263="","",J263-IF(K263="",0,K263))</f>
      </c>
    </row>
    <row r="264" spans="1:15" x14ac:dyDescent="0.25">
      <c r="A264" s="13"/>
      <c r="H264">
        <f>IF(OR(F264="",G264=""),"",IF(D264="Short",F264-G264,G264-F264))</f>
      </c>
      <c r="I264" s="14">
        <f>IF(C264="","",IFERROR(VLOOKUP(C264,'Point values'!$A$2:$B$100,2,0),1))</f>
      </c>
      <c r="J264" s="15">
        <f>IF(H264="","",H264*IF(E264="",1,E264)*I264)</f>
      </c>
      <c r="K264" s="15"/>
      <c r="L264" s="15">
        <f>IF(J264="","",J264-IF(K264="",0,K264))</f>
      </c>
    </row>
    <row r="265" spans="1:15" x14ac:dyDescent="0.25">
      <c r="A265" s="13"/>
      <c r="H265">
        <f>IF(OR(F265="",G265=""),"",IF(D265="Short",F265-G265,G265-F265))</f>
      </c>
      <c r="I265" s="14">
        <f>IF(C265="","",IFERROR(VLOOKUP(C265,'Point values'!$A$2:$B$100,2,0),1))</f>
      </c>
      <c r="J265" s="15">
        <f>IF(H265="","",H265*IF(E265="",1,E265)*I265)</f>
      </c>
      <c r="K265" s="15"/>
      <c r="L265" s="15">
        <f>IF(J265="","",J265-IF(K265="",0,K265))</f>
      </c>
    </row>
    <row r="266" spans="1:15" x14ac:dyDescent="0.25">
      <c r="A266" s="13"/>
      <c r="H266">
        <f>IF(OR(F266="",G266=""),"",IF(D266="Short",F266-G266,G266-F266))</f>
      </c>
      <c r="I266" s="14">
        <f>IF(C266="","",IFERROR(VLOOKUP(C266,'Point values'!$A$2:$B$100,2,0),1))</f>
      </c>
      <c r="J266" s="15">
        <f>IF(H266="","",H266*IF(E266="",1,E266)*I266)</f>
      </c>
      <c r="K266" s="15"/>
      <c r="L266" s="15">
        <f>IF(J266="","",J266-IF(K266="",0,K266))</f>
      </c>
    </row>
    <row r="267" spans="1:15" x14ac:dyDescent="0.25">
      <c r="A267" s="13"/>
      <c r="H267">
        <f>IF(OR(F267="",G267=""),"",IF(D267="Short",F267-G267,G267-F267))</f>
      </c>
      <c r="I267" s="14">
        <f>IF(C267="","",IFERROR(VLOOKUP(C267,'Point values'!$A$2:$B$100,2,0),1))</f>
      </c>
      <c r="J267" s="15">
        <f>IF(H267="","",H267*IF(E267="",1,E267)*I267)</f>
      </c>
      <c r="K267" s="15"/>
      <c r="L267" s="15">
        <f>IF(J267="","",J267-IF(K267="",0,K267))</f>
      </c>
    </row>
    <row r="268" spans="1:15" x14ac:dyDescent="0.25">
      <c r="A268" s="13"/>
      <c r="H268">
        <f>IF(OR(F268="",G268=""),"",IF(D268="Short",F268-G268,G268-F268))</f>
      </c>
      <c r="I268" s="14">
        <f>IF(C268="","",IFERROR(VLOOKUP(C268,'Point values'!$A$2:$B$100,2,0),1))</f>
      </c>
      <c r="J268" s="15">
        <f>IF(H268="","",H268*IF(E268="",1,E268)*I268)</f>
      </c>
      <c r="K268" s="15"/>
      <c r="L268" s="15">
        <f>IF(J268="","",J268-IF(K268="",0,K268))</f>
      </c>
    </row>
    <row r="269" spans="1:15" x14ac:dyDescent="0.25">
      <c r="A269" s="13"/>
      <c r="H269">
        <f>IF(OR(F269="",G269=""),"",IF(D269="Short",F269-G269,G269-F269))</f>
      </c>
      <c r="I269" s="14">
        <f>IF(C269="","",IFERROR(VLOOKUP(C269,'Point values'!$A$2:$B$100,2,0),1))</f>
      </c>
      <c r="J269" s="15">
        <f>IF(H269="","",H269*IF(E269="",1,E269)*I269)</f>
      </c>
      <c r="K269" s="15"/>
      <c r="L269" s="15">
        <f>IF(J269="","",J269-IF(K269="",0,K269))</f>
      </c>
    </row>
    <row r="270" spans="1:15" x14ac:dyDescent="0.25">
      <c r="A270" s="13"/>
      <c r="H270">
        <f>IF(OR(F270="",G270=""),"",IF(D270="Short",F270-G270,G270-F270))</f>
      </c>
      <c r="I270" s="14">
        <f>IF(C270="","",IFERROR(VLOOKUP(C270,'Point values'!$A$2:$B$100,2,0),1))</f>
      </c>
      <c r="J270" s="15">
        <f>IF(H270="","",H270*IF(E270="",1,E270)*I270)</f>
      </c>
      <c r="K270" s="15"/>
      <c r="L270" s="15">
        <f>IF(J270="","",J270-IF(K270="",0,K270))</f>
      </c>
    </row>
    <row r="271" spans="1:15" x14ac:dyDescent="0.25">
      <c r="A271" s="13"/>
      <c r="H271">
        <f>IF(OR(F271="",G271=""),"",IF(D271="Short",F271-G271,G271-F271))</f>
      </c>
      <c r="I271" s="14">
        <f>IF(C271="","",IFERROR(VLOOKUP(C271,'Point values'!$A$2:$B$100,2,0),1))</f>
      </c>
      <c r="J271" s="15">
        <f>IF(H271="","",H271*IF(E271="",1,E271)*I271)</f>
      </c>
      <c r="K271" s="15"/>
      <c r="L271" s="15">
        <f>IF(J271="","",J271-IF(K271="",0,K271))</f>
      </c>
    </row>
    <row r="272" spans="1:15" x14ac:dyDescent="0.25">
      <c r="A272" s="13"/>
      <c r="H272">
        <f>IF(OR(F272="",G272=""),"",IF(D272="Short",F272-G272,G272-F272))</f>
      </c>
      <c r="I272" s="14">
        <f>IF(C272="","",IFERROR(VLOOKUP(C272,'Point values'!$A$2:$B$100,2,0),1))</f>
      </c>
      <c r="J272" s="15">
        <f>IF(H272="","",H272*IF(E272="",1,E272)*I272)</f>
      </c>
      <c r="K272" s="15"/>
      <c r="L272" s="15">
        <f>IF(J272="","",J272-IF(K272="",0,K272))</f>
      </c>
    </row>
    <row r="273" spans="1:15" x14ac:dyDescent="0.25">
      <c r="A273" s="13"/>
      <c r="H273">
        <f>IF(OR(F273="",G273=""),"",IF(D273="Short",F273-G273,G273-F273))</f>
      </c>
      <c r="I273" s="14">
        <f>IF(C273="","",IFERROR(VLOOKUP(C273,'Point values'!$A$2:$B$100,2,0),1))</f>
      </c>
      <c r="J273" s="15">
        <f>IF(H273="","",H273*IF(E273="",1,E273)*I273)</f>
      </c>
      <c r="K273" s="15"/>
      <c r="L273" s="15">
        <f>IF(J273="","",J273-IF(K273="",0,K273))</f>
      </c>
    </row>
    <row r="274" spans="1:15" x14ac:dyDescent="0.25">
      <c r="A274" s="13"/>
      <c r="H274">
        <f>IF(OR(F274="",G274=""),"",IF(D274="Short",F274-G274,G274-F274))</f>
      </c>
      <c r="I274" s="14">
        <f>IF(C274="","",IFERROR(VLOOKUP(C274,'Point values'!$A$2:$B$100,2,0),1))</f>
      </c>
      <c r="J274" s="15">
        <f>IF(H274="","",H274*IF(E274="",1,E274)*I274)</f>
      </c>
      <c r="K274" s="15"/>
      <c r="L274" s="15">
        <f>IF(J274="","",J274-IF(K274="",0,K274))</f>
      </c>
    </row>
    <row r="275" spans="1:15" x14ac:dyDescent="0.25">
      <c r="A275" s="13"/>
      <c r="H275">
        <f>IF(OR(F275="",G275=""),"",IF(D275="Short",F275-G275,G275-F275))</f>
      </c>
      <c r="I275" s="14">
        <f>IF(C275="","",IFERROR(VLOOKUP(C275,'Point values'!$A$2:$B$100,2,0),1))</f>
      </c>
      <c r="J275" s="15">
        <f>IF(H275="","",H275*IF(E275="",1,E275)*I275)</f>
      </c>
      <c r="K275" s="15"/>
      <c r="L275" s="15">
        <f>IF(J275="","",J275-IF(K275="",0,K275))</f>
      </c>
    </row>
    <row r="276" spans="1:15" x14ac:dyDescent="0.25">
      <c r="A276" s="13"/>
      <c r="H276">
        <f>IF(OR(F276="",G276=""),"",IF(D276="Short",F276-G276,G276-F276))</f>
      </c>
      <c r="I276" s="14">
        <f>IF(C276="","",IFERROR(VLOOKUP(C276,'Point values'!$A$2:$B$100,2,0),1))</f>
      </c>
      <c r="J276" s="15">
        <f>IF(H276="","",H276*IF(E276="",1,E276)*I276)</f>
      </c>
      <c r="K276" s="15"/>
      <c r="L276" s="15">
        <f>IF(J276="","",J276-IF(K276="",0,K276))</f>
      </c>
    </row>
    <row r="277" spans="1:15" x14ac:dyDescent="0.25">
      <c r="A277" s="13"/>
      <c r="H277">
        <f>IF(OR(F277="",G277=""),"",IF(D277="Short",F277-G277,G277-F277))</f>
      </c>
      <c r="I277" s="14">
        <f>IF(C277="","",IFERROR(VLOOKUP(C277,'Point values'!$A$2:$B$100,2,0),1))</f>
      </c>
      <c r="J277" s="15">
        <f>IF(H277="","",H277*IF(E277="",1,E277)*I277)</f>
      </c>
      <c r="K277" s="15"/>
      <c r="L277" s="15">
        <f>IF(J277="","",J277-IF(K277="",0,K277))</f>
      </c>
    </row>
    <row r="278" spans="1:15" x14ac:dyDescent="0.25">
      <c r="A278" s="13"/>
      <c r="H278">
        <f>IF(OR(F278="",G278=""),"",IF(D278="Short",F278-G278,G278-F278))</f>
      </c>
      <c r="I278" s="14">
        <f>IF(C278="","",IFERROR(VLOOKUP(C278,'Point values'!$A$2:$B$100,2,0),1))</f>
      </c>
      <c r="J278" s="15">
        <f>IF(H278="","",H278*IF(E278="",1,E278)*I278)</f>
      </c>
      <c r="K278" s="15"/>
      <c r="L278" s="15">
        <f>IF(J278="","",J278-IF(K278="",0,K278))</f>
      </c>
    </row>
    <row r="279" spans="1:15" x14ac:dyDescent="0.25">
      <c r="A279" s="13"/>
      <c r="H279">
        <f>IF(OR(F279="",G279=""),"",IF(D279="Short",F279-G279,G279-F279))</f>
      </c>
      <c r="I279" s="14">
        <f>IF(C279="","",IFERROR(VLOOKUP(C279,'Point values'!$A$2:$B$100,2,0),1))</f>
      </c>
      <c r="J279" s="15">
        <f>IF(H279="","",H279*IF(E279="",1,E279)*I279)</f>
      </c>
      <c r="K279" s="15"/>
      <c r="L279" s="15">
        <f>IF(J279="","",J279-IF(K279="",0,K279))</f>
      </c>
    </row>
    <row r="280" spans="1:15" x14ac:dyDescent="0.25">
      <c r="A280" s="13"/>
      <c r="H280">
        <f>IF(OR(F280="",G280=""),"",IF(D280="Short",F280-G280,G280-F280))</f>
      </c>
      <c r="I280" s="14">
        <f>IF(C280="","",IFERROR(VLOOKUP(C280,'Point values'!$A$2:$B$100,2,0),1))</f>
      </c>
      <c r="J280" s="15">
        <f>IF(H280="","",H280*IF(E280="",1,E280)*I280)</f>
      </c>
      <c r="K280" s="15"/>
      <c r="L280" s="15">
        <f>IF(J280="","",J280-IF(K280="",0,K280))</f>
      </c>
    </row>
    <row r="281" spans="1:15" x14ac:dyDescent="0.25">
      <c r="A281" s="13"/>
      <c r="H281">
        <f>IF(OR(F281="",G281=""),"",IF(D281="Short",F281-G281,G281-F281))</f>
      </c>
      <c r="I281" s="14">
        <f>IF(C281="","",IFERROR(VLOOKUP(C281,'Point values'!$A$2:$B$100,2,0),1))</f>
      </c>
      <c r="J281" s="15">
        <f>IF(H281="","",H281*IF(E281="",1,E281)*I281)</f>
      </c>
      <c r="K281" s="15"/>
      <c r="L281" s="15">
        <f>IF(J281="","",J281-IF(K281="",0,K281))</f>
      </c>
    </row>
    <row r="282" spans="1:15" x14ac:dyDescent="0.25">
      <c r="A282" s="13"/>
      <c r="H282">
        <f>IF(OR(F282="",G282=""),"",IF(D282="Short",F282-G282,G282-F282))</f>
      </c>
      <c r="I282" s="14">
        <f>IF(C282="","",IFERROR(VLOOKUP(C282,'Point values'!$A$2:$B$100,2,0),1))</f>
      </c>
      <c r="J282" s="15">
        <f>IF(H282="","",H282*IF(E282="",1,E282)*I282)</f>
      </c>
      <c r="K282" s="15"/>
      <c r="L282" s="15">
        <f>IF(J282="","",J282-IF(K282="",0,K282))</f>
      </c>
    </row>
    <row r="283" spans="1:15" x14ac:dyDescent="0.25">
      <c r="A283" s="13"/>
      <c r="H283">
        <f>IF(OR(F283="",G283=""),"",IF(D283="Short",F283-G283,G283-F283))</f>
      </c>
      <c r="I283" s="14">
        <f>IF(C283="","",IFERROR(VLOOKUP(C283,'Point values'!$A$2:$B$100,2,0),1))</f>
      </c>
      <c r="J283" s="15">
        <f>IF(H283="","",H283*IF(E283="",1,E283)*I283)</f>
      </c>
      <c r="K283" s="15"/>
      <c r="L283" s="15">
        <f>IF(J283="","",J283-IF(K283="",0,K283))</f>
      </c>
    </row>
    <row r="284" spans="1:15" x14ac:dyDescent="0.25">
      <c r="A284" s="13"/>
      <c r="H284">
        <f>IF(OR(F284="",G284=""),"",IF(D284="Short",F284-G284,G284-F284))</f>
      </c>
      <c r="I284" s="14">
        <f>IF(C284="","",IFERROR(VLOOKUP(C284,'Point values'!$A$2:$B$100,2,0),1))</f>
      </c>
      <c r="J284" s="15">
        <f>IF(H284="","",H284*IF(E284="",1,E284)*I284)</f>
      </c>
      <c r="K284" s="15"/>
      <c r="L284" s="15">
        <f>IF(J284="","",J284-IF(K284="",0,K284))</f>
      </c>
    </row>
    <row r="285" spans="1:15" x14ac:dyDescent="0.25">
      <c r="A285" s="13"/>
      <c r="H285">
        <f>IF(OR(F285="",G285=""),"",IF(D285="Short",F285-G285,G285-F285))</f>
      </c>
      <c r="I285" s="14">
        <f>IF(C285="","",IFERROR(VLOOKUP(C285,'Point values'!$A$2:$B$100,2,0),1))</f>
      </c>
      <c r="J285" s="15">
        <f>IF(H285="","",H285*IF(E285="",1,E285)*I285)</f>
      </c>
      <c r="K285" s="15"/>
      <c r="L285" s="15">
        <f>IF(J285="","",J285-IF(K285="",0,K285))</f>
      </c>
    </row>
    <row r="286" spans="1:15" x14ac:dyDescent="0.25">
      <c r="A286" s="13"/>
      <c r="H286">
        <f>IF(OR(F286="",G286=""),"",IF(D286="Short",F286-G286,G286-F286))</f>
      </c>
      <c r="I286" s="14">
        <f>IF(C286="","",IFERROR(VLOOKUP(C286,'Point values'!$A$2:$B$100,2,0),1))</f>
      </c>
      <c r="J286" s="15">
        <f>IF(H286="","",H286*IF(E286="",1,E286)*I286)</f>
      </c>
      <c r="K286" s="15"/>
      <c r="L286" s="15">
        <f>IF(J286="","",J286-IF(K286="",0,K286))</f>
      </c>
    </row>
    <row r="287" spans="1:15" x14ac:dyDescent="0.25">
      <c r="A287" s="13"/>
      <c r="H287">
        <f>IF(OR(F287="",G287=""),"",IF(D287="Short",F287-G287,G287-F287))</f>
      </c>
      <c r="I287" s="14">
        <f>IF(C287="","",IFERROR(VLOOKUP(C287,'Point values'!$A$2:$B$100,2,0),1))</f>
      </c>
      <c r="J287" s="15">
        <f>IF(H287="","",H287*IF(E287="",1,E287)*I287)</f>
      </c>
      <c r="K287" s="15"/>
      <c r="L287" s="15">
        <f>IF(J287="","",J287-IF(K287="",0,K287))</f>
      </c>
    </row>
    <row r="288" spans="1:15" x14ac:dyDescent="0.25">
      <c r="A288" s="13"/>
      <c r="H288">
        <f>IF(OR(F288="",G288=""),"",IF(D288="Short",F288-G288,G288-F288))</f>
      </c>
      <c r="I288" s="14">
        <f>IF(C288="","",IFERROR(VLOOKUP(C288,'Point values'!$A$2:$B$100,2,0),1))</f>
      </c>
      <c r="J288" s="15">
        <f>IF(H288="","",H288*IF(E288="",1,E288)*I288)</f>
      </c>
      <c r="K288" s="15"/>
      <c r="L288" s="15">
        <f>IF(J288="","",J288-IF(K288="",0,K288))</f>
      </c>
    </row>
    <row r="289" spans="1:15" x14ac:dyDescent="0.25">
      <c r="A289" s="13"/>
      <c r="H289">
        <f>IF(OR(F289="",G289=""),"",IF(D289="Short",F289-G289,G289-F289))</f>
      </c>
      <c r="I289" s="14">
        <f>IF(C289="","",IFERROR(VLOOKUP(C289,'Point values'!$A$2:$B$100,2,0),1))</f>
      </c>
      <c r="J289" s="15">
        <f>IF(H289="","",H289*IF(E289="",1,E289)*I289)</f>
      </c>
      <c r="K289" s="15"/>
      <c r="L289" s="15">
        <f>IF(J289="","",J289-IF(K289="",0,K289))</f>
      </c>
    </row>
    <row r="290" spans="1:15" x14ac:dyDescent="0.25">
      <c r="A290" s="13"/>
      <c r="H290">
        <f>IF(OR(F290="",G290=""),"",IF(D290="Short",F290-G290,G290-F290))</f>
      </c>
      <c r="I290" s="14">
        <f>IF(C290="","",IFERROR(VLOOKUP(C290,'Point values'!$A$2:$B$100,2,0),1))</f>
      </c>
      <c r="J290" s="15">
        <f>IF(H290="","",H290*IF(E290="",1,E290)*I290)</f>
      </c>
      <c r="K290" s="15"/>
      <c r="L290" s="15">
        <f>IF(J290="","",J290-IF(K290="",0,K290))</f>
      </c>
    </row>
    <row r="291" spans="1:15" x14ac:dyDescent="0.25">
      <c r="A291" s="13"/>
      <c r="H291">
        <f>IF(OR(F291="",G291=""),"",IF(D291="Short",F291-G291,G291-F291))</f>
      </c>
      <c r="I291" s="14">
        <f>IF(C291="","",IFERROR(VLOOKUP(C291,'Point values'!$A$2:$B$100,2,0),1))</f>
      </c>
      <c r="J291" s="15">
        <f>IF(H291="","",H291*IF(E291="",1,E291)*I291)</f>
      </c>
      <c r="K291" s="15"/>
      <c r="L291" s="15">
        <f>IF(J291="","",J291-IF(K291="",0,K291))</f>
      </c>
    </row>
    <row r="292" spans="1:15" x14ac:dyDescent="0.25">
      <c r="A292" s="13"/>
      <c r="H292">
        <f>IF(OR(F292="",G292=""),"",IF(D292="Short",F292-G292,G292-F292))</f>
      </c>
      <c r="I292" s="14">
        <f>IF(C292="","",IFERROR(VLOOKUP(C292,'Point values'!$A$2:$B$100,2,0),1))</f>
      </c>
      <c r="J292" s="15">
        <f>IF(H292="","",H292*IF(E292="",1,E292)*I292)</f>
      </c>
      <c r="K292" s="15"/>
      <c r="L292" s="15">
        <f>IF(J292="","",J292-IF(K292="",0,K292))</f>
      </c>
    </row>
    <row r="293" spans="1:15" x14ac:dyDescent="0.25">
      <c r="A293" s="13"/>
      <c r="H293">
        <f>IF(OR(F293="",G293=""),"",IF(D293="Short",F293-G293,G293-F293))</f>
      </c>
      <c r="I293" s="14">
        <f>IF(C293="","",IFERROR(VLOOKUP(C293,'Point values'!$A$2:$B$100,2,0),1))</f>
      </c>
      <c r="J293" s="15">
        <f>IF(H293="","",H293*IF(E293="",1,E293)*I293)</f>
      </c>
      <c r="K293" s="15"/>
      <c r="L293" s="15">
        <f>IF(J293="","",J293-IF(K293="",0,K293))</f>
      </c>
    </row>
    <row r="294" spans="1:15" x14ac:dyDescent="0.25">
      <c r="A294" s="13"/>
      <c r="H294">
        <f>IF(OR(F294="",G294=""),"",IF(D294="Short",F294-G294,G294-F294))</f>
      </c>
      <c r="I294" s="14">
        <f>IF(C294="","",IFERROR(VLOOKUP(C294,'Point values'!$A$2:$B$100,2,0),1))</f>
      </c>
      <c r="J294" s="15">
        <f>IF(H294="","",H294*IF(E294="",1,E294)*I294)</f>
      </c>
      <c r="K294" s="15"/>
      <c r="L294" s="15">
        <f>IF(J294="","",J294-IF(K294="",0,K294))</f>
      </c>
    </row>
    <row r="295" spans="1:15" x14ac:dyDescent="0.25">
      <c r="A295" s="13"/>
      <c r="H295">
        <f>IF(OR(F295="",G295=""),"",IF(D295="Short",F295-G295,G295-F295))</f>
      </c>
      <c r="I295" s="14">
        <f>IF(C295="","",IFERROR(VLOOKUP(C295,'Point values'!$A$2:$B$100,2,0),1))</f>
      </c>
      <c r="J295" s="15">
        <f>IF(H295="","",H295*IF(E295="",1,E295)*I295)</f>
      </c>
      <c r="K295" s="15"/>
      <c r="L295" s="15">
        <f>IF(J295="","",J295-IF(K295="",0,K295))</f>
      </c>
    </row>
    <row r="296" spans="1:15" x14ac:dyDescent="0.25">
      <c r="A296" s="13"/>
      <c r="H296">
        <f>IF(OR(F296="",G296=""),"",IF(D296="Short",F296-G296,G296-F296))</f>
      </c>
      <c r="I296" s="14">
        <f>IF(C296="","",IFERROR(VLOOKUP(C296,'Point values'!$A$2:$B$100,2,0),1))</f>
      </c>
      <c r="J296" s="15">
        <f>IF(H296="","",H296*IF(E296="",1,E296)*I296)</f>
      </c>
      <c r="K296" s="15"/>
      <c r="L296" s="15">
        <f>IF(J296="","",J296-IF(K296="",0,K296))</f>
      </c>
    </row>
    <row r="297" spans="1:15" x14ac:dyDescent="0.25">
      <c r="A297" s="13"/>
      <c r="H297">
        <f>IF(OR(F297="",G297=""),"",IF(D297="Short",F297-G297,G297-F297))</f>
      </c>
      <c r="I297" s="14">
        <f>IF(C297="","",IFERROR(VLOOKUP(C297,'Point values'!$A$2:$B$100,2,0),1))</f>
      </c>
      <c r="J297" s="15">
        <f>IF(H297="","",H297*IF(E297="",1,E297)*I297)</f>
      </c>
      <c r="K297" s="15"/>
      <c r="L297" s="15">
        <f>IF(J297="","",J297-IF(K297="",0,K297))</f>
      </c>
    </row>
    <row r="298" spans="1:15" x14ac:dyDescent="0.25">
      <c r="A298" s="13"/>
      <c r="H298">
        <f>IF(OR(F298="",G298=""),"",IF(D298="Short",F298-G298,G298-F298))</f>
      </c>
      <c r="I298" s="14">
        <f>IF(C298="","",IFERROR(VLOOKUP(C298,'Point values'!$A$2:$B$100,2,0),1))</f>
      </c>
      <c r="J298" s="15">
        <f>IF(H298="","",H298*IF(E298="",1,E298)*I298)</f>
      </c>
      <c r="K298" s="15"/>
      <c r="L298" s="15">
        <f>IF(J298="","",J298-IF(K298="",0,K298))</f>
      </c>
    </row>
    <row r="299" spans="1:15" x14ac:dyDescent="0.25">
      <c r="A299" s="13"/>
      <c r="H299">
        <f>IF(OR(F299="",G299=""),"",IF(D299="Short",F299-G299,G299-F299))</f>
      </c>
      <c r="I299" s="14">
        <f>IF(C299="","",IFERROR(VLOOKUP(C299,'Point values'!$A$2:$B$100,2,0),1))</f>
      </c>
      <c r="J299" s="15">
        <f>IF(H299="","",H299*IF(E299="",1,E299)*I299)</f>
      </c>
      <c r="K299" s="15"/>
      <c r="L299" s="15">
        <f>IF(J299="","",J299-IF(K299="",0,K299))</f>
      </c>
    </row>
    <row r="300" spans="1:15" x14ac:dyDescent="0.25">
      <c r="A300" s="13"/>
      <c r="H300">
        <f>IF(OR(F300="",G300=""),"",IF(D300="Short",F300-G300,G300-F300))</f>
      </c>
      <c r="I300" s="14">
        <f>IF(C300="","",IFERROR(VLOOKUP(C300,'Point values'!$A$2:$B$100,2,0),1))</f>
      </c>
      <c r="J300" s="15">
        <f>IF(H300="","",H300*IF(E300="",1,E300)*I300)</f>
      </c>
      <c r="K300" s="15"/>
      <c r="L300" s="15">
        <f>IF(J300="","",J300-IF(K300="",0,K300))</f>
      </c>
    </row>
    <row r="301" spans="1:15" x14ac:dyDescent="0.25">
      <c r="A301" s="13"/>
      <c r="H301">
        <f>IF(OR(F301="",G301=""),"",IF(D301="Short",F301-G301,G301-F301))</f>
      </c>
      <c r="I301" s="14">
        <f>IF(C301="","",IFERROR(VLOOKUP(C301,'Point values'!$A$2:$B$100,2,0),1))</f>
      </c>
      <c r="J301" s="15">
        <f>IF(H301="","",H301*IF(E301="",1,E301)*I301)</f>
      </c>
      <c r="K301" s="15"/>
      <c r="L301" s="15">
        <f>IF(J301="","",J301-IF(K301="",0,K301))</f>
      </c>
    </row>
    <row r="302" spans="1:15" x14ac:dyDescent="0.25">
      <c r="A302" s="13"/>
      <c r="H302">
        <f>IF(OR(F302="",G302=""),"",IF(D302="Short",F302-G302,G302-F302))</f>
      </c>
      <c r="I302" s="14">
        <f>IF(C302="","",IFERROR(VLOOKUP(C302,'Point values'!$A$2:$B$100,2,0),1))</f>
      </c>
      <c r="J302" s="15">
        <f>IF(H302="","",H302*IF(E302="",1,E302)*I302)</f>
      </c>
      <c r="K302" s="15"/>
      <c r="L302" s="15">
        <f>IF(J302="","",J302-IF(K302="",0,K302))</f>
      </c>
    </row>
    <row r="303" spans="1:15" x14ac:dyDescent="0.25">
      <c r="A303" s="13"/>
      <c r="H303">
        <f>IF(OR(F303="",G303=""),"",IF(D303="Short",F303-G303,G303-F303))</f>
      </c>
      <c r="I303" s="14">
        <f>IF(C303="","",IFERROR(VLOOKUP(C303,'Point values'!$A$2:$B$100,2,0),1))</f>
      </c>
      <c r="J303" s="15">
        <f>IF(H303="","",H303*IF(E303="",1,E303)*I303)</f>
      </c>
      <c r="K303" s="15"/>
      <c r="L303" s="15">
        <f>IF(J303="","",J303-IF(K303="",0,K303))</f>
      </c>
    </row>
    <row r="304" spans="1:15" x14ac:dyDescent="0.25">
      <c r="A304" s="13"/>
      <c r="H304">
        <f>IF(OR(F304="",G304=""),"",IF(D304="Short",F304-G304,G304-F304))</f>
      </c>
      <c r="I304" s="14">
        <f>IF(C304="","",IFERROR(VLOOKUP(C304,'Point values'!$A$2:$B$100,2,0),1))</f>
      </c>
      <c r="J304" s="15">
        <f>IF(H304="","",H304*IF(E304="",1,E304)*I304)</f>
      </c>
      <c r="K304" s="15"/>
      <c r="L304" s="15">
        <f>IF(J304="","",J304-IF(K304="",0,K304))</f>
      </c>
    </row>
    <row r="305" spans="1:15" x14ac:dyDescent="0.25">
      <c r="A305" s="13"/>
      <c r="H305">
        <f>IF(OR(F305="",G305=""),"",IF(D305="Short",F305-G305,G305-F305))</f>
      </c>
      <c r="I305" s="14">
        <f>IF(C305="","",IFERROR(VLOOKUP(C305,'Point values'!$A$2:$B$100,2,0),1))</f>
      </c>
      <c r="J305" s="15">
        <f>IF(H305="","",H305*IF(E305="",1,E305)*I305)</f>
      </c>
      <c r="K305" s="15"/>
      <c r="L305" s="15">
        <f>IF(J305="","",J305-IF(K305="",0,K305))</f>
      </c>
    </row>
    <row r="306" spans="1:15" x14ac:dyDescent="0.25">
      <c r="A306" s="13"/>
      <c r="H306">
        <f>IF(OR(F306="",G306=""),"",IF(D306="Short",F306-G306,G306-F306))</f>
      </c>
      <c r="I306" s="14">
        <f>IF(C306="","",IFERROR(VLOOKUP(C306,'Point values'!$A$2:$B$100,2,0),1))</f>
      </c>
      <c r="J306" s="15">
        <f>IF(H306="","",H306*IF(E306="",1,E306)*I306)</f>
      </c>
      <c r="K306" s="15"/>
      <c r="L306" s="15">
        <f>IF(J306="","",J306-IF(K306="",0,K306))</f>
      </c>
    </row>
    <row r="307" spans="1:15" x14ac:dyDescent="0.25">
      <c r="A307" s="13"/>
      <c r="H307">
        <f>IF(OR(F307="",G307=""),"",IF(D307="Short",F307-G307,G307-F307))</f>
      </c>
      <c r="I307" s="14">
        <f>IF(C307="","",IFERROR(VLOOKUP(C307,'Point values'!$A$2:$B$100,2,0),1))</f>
      </c>
      <c r="J307" s="15">
        <f>IF(H307="","",H307*IF(E307="",1,E307)*I307)</f>
      </c>
      <c r="K307" s="15"/>
      <c r="L307" s="15">
        <f>IF(J307="","",J307-IF(K307="",0,K307))</f>
      </c>
    </row>
    <row r="308" spans="1:15" x14ac:dyDescent="0.25">
      <c r="A308" s="13"/>
      <c r="H308">
        <f>IF(OR(F308="",G308=""),"",IF(D308="Short",F308-G308,G308-F308))</f>
      </c>
      <c r="I308" s="14">
        <f>IF(C308="","",IFERROR(VLOOKUP(C308,'Point values'!$A$2:$B$100,2,0),1))</f>
      </c>
      <c r="J308" s="15">
        <f>IF(H308="","",H308*IF(E308="",1,E308)*I308)</f>
      </c>
      <c r="K308" s="15"/>
      <c r="L308" s="15">
        <f>IF(J308="","",J308-IF(K308="",0,K308))</f>
      </c>
    </row>
    <row r="309" spans="1:15" x14ac:dyDescent="0.25">
      <c r="A309" s="13"/>
      <c r="H309">
        <f>IF(OR(F309="",G309=""),"",IF(D309="Short",F309-G309,G309-F309))</f>
      </c>
      <c r="I309" s="14">
        <f>IF(C309="","",IFERROR(VLOOKUP(C309,'Point values'!$A$2:$B$100,2,0),1))</f>
      </c>
      <c r="J309" s="15">
        <f>IF(H309="","",H309*IF(E309="",1,E309)*I309)</f>
      </c>
      <c r="K309" s="15"/>
      <c r="L309" s="15">
        <f>IF(J309="","",J309-IF(K309="",0,K309))</f>
      </c>
    </row>
    <row r="310" spans="1:15" x14ac:dyDescent="0.25">
      <c r="A310" s="13"/>
      <c r="H310">
        <f>IF(OR(F310="",G310=""),"",IF(D310="Short",F310-G310,G310-F310))</f>
      </c>
      <c r="I310" s="14">
        <f>IF(C310="","",IFERROR(VLOOKUP(C310,'Point values'!$A$2:$B$100,2,0),1))</f>
      </c>
      <c r="J310" s="15">
        <f>IF(H310="","",H310*IF(E310="",1,E310)*I310)</f>
      </c>
      <c r="K310" s="15"/>
      <c r="L310" s="15">
        <f>IF(J310="","",J310-IF(K310="",0,K310))</f>
      </c>
    </row>
    <row r="311" spans="1:15" x14ac:dyDescent="0.25">
      <c r="A311" s="13"/>
      <c r="H311">
        <f>IF(OR(F311="",G311=""),"",IF(D311="Short",F311-G311,G311-F311))</f>
      </c>
      <c r="I311" s="14">
        <f>IF(C311="","",IFERROR(VLOOKUP(C311,'Point values'!$A$2:$B$100,2,0),1))</f>
      </c>
      <c r="J311" s="15">
        <f>IF(H311="","",H311*IF(E311="",1,E311)*I311)</f>
      </c>
      <c r="K311" s="15"/>
      <c r="L311" s="15">
        <f>IF(J311="","",J311-IF(K311="",0,K311))</f>
      </c>
    </row>
    <row r="312" spans="1:15" x14ac:dyDescent="0.25">
      <c r="A312" s="13"/>
      <c r="H312">
        <f>IF(OR(F312="",G312=""),"",IF(D312="Short",F312-G312,G312-F312))</f>
      </c>
      <c r="I312" s="14">
        <f>IF(C312="","",IFERROR(VLOOKUP(C312,'Point values'!$A$2:$B$100,2,0),1))</f>
      </c>
      <c r="J312" s="15">
        <f>IF(H312="","",H312*IF(E312="",1,E312)*I312)</f>
      </c>
      <c r="K312" s="15"/>
      <c r="L312" s="15">
        <f>IF(J312="","",J312-IF(K312="",0,K312))</f>
      </c>
    </row>
    <row r="313" spans="1:15" x14ac:dyDescent="0.25">
      <c r="A313" s="13"/>
      <c r="H313">
        <f>IF(OR(F313="",G313=""),"",IF(D313="Short",F313-G313,G313-F313))</f>
      </c>
      <c r="I313" s="14">
        <f>IF(C313="","",IFERROR(VLOOKUP(C313,'Point values'!$A$2:$B$100,2,0),1))</f>
      </c>
      <c r="J313" s="15">
        <f>IF(H313="","",H313*IF(E313="",1,E313)*I313)</f>
      </c>
      <c r="K313" s="15"/>
      <c r="L313" s="15">
        <f>IF(J313="","",J313-IF(K313="",0,K313))</f>
      </c>
    </row>
    <row r="314" spans="1:15" x14ac:dyDescent="0.25">
      <c r="A314" s="13"/>
      <c r="H314">
        <f>IF(OR(F314="",G314=""),"",IF(D314="Short",F314-G314,G314-F314))</f>
      </c>
      <c r="I314" s="14">
        <f>IF(C314="","",IFERROR(VLOOKUP(C314,'Point values'!$A$2:$B$100,2,0),1))</f>
      </c>
      <c r="J314" s="15">
        <f>IF(H314="","",H314*IF(E314="",1,E314)*I314)</f>
      </c>
      <c r="K314" s="15"/>
      <c r="L314" s="15">
        <f>IF(J314="","",J314-IF(K314="",0,K314))</f>
      </c>
    </row>
    <row r="315" spans="1:15" x14ac:dyDescent="0.25">
      <c r="A315" s="13"/>
      <c r="H315">
        <f>IF(OR(F315="",G315=""),"",IF(D315="Short",F315-G315,G315-F315))</f>
      </c>
      <c r="I315" s="14">
        <f>IF(C315="","",IFERROR(VLOOKUP(C315,'Point values'!$A$2:$B$100,2,0),1))</f>
      </c>
      <c r="J315" s="15">
        <f>IF(H315="","",H315*IF(E315="",1,E315)*I315)</f>
      </c>
      <c r="K315" s="15"/>
      <c r="L315" s="15">
        <f>IF(J315="","",J315-IF(K315="",0,K315))</f>
      </c>
    </row>
    <row r="316" spans="1:15" x14ac:dyDescent="0.25">
      <c r="A316" s="13"/>
      <c r="H316">
        <f>IF(OR(F316="",G316=""),"",IF(D316="Short",F316-G316,G316-F316))</f>
      </c>
      <c r="I316" s="14">
        <f>IF(C316="","",IFERROR(VLOOKUP(C316,'Point values'!$A$2:$B$100,2,0),1))</f>
      </c>
      <c r="J316" s="15">
        <f>IF(H316="","",H316*IF(E316="",1,E316)*I316)</f>
      </c>
      <c r="K316" s="15"/>
      <c r="L316" s="15">
        <f>IF(J316="","",J316-IF(K316="",0,K316))</f>
      </c>
    </row>
    <row r="317" spans="1:15" x14ac:dyDescent="0.25">
      <c r="A317" s="13"/>
      <c r="H317">
        <f>IF(OR(F317="",G317=""),"",IF(D317="Short",F317-G317,G317-F317))</f>
      </c>
      <c r="I317" s="14">
        <f>IF(C317="","",IFERROR(VLOOKUP(C317,'Point values'!$A$2:$B$100,2,0),1))</f>
      </c>
      <c r="J317" s="15">
        <f>IF(H317="","",H317*IF(E317="",1,E317)*I317)</f>
      </c>
      <c r="K317" s="15"/>
      <c r="L317" s="15">
        <f>IF(J317="","",J317-IF(K317="",0,K317))</f>
      </c>
    </row>
    <row r="318" spans="1:15" x14ac:dyDescent="0.25">
      <c r="A318" s="13"/>
      <c r="H318">
        <f>IF(OR(F318="",G318=""),"",IF(D318="Short",F318-G318,G318-F318))</f>
      </c>
      <c r="I318" s="14">
        <f>IF(C318="","",IFERROR(VLOOKUP(C318,'Point values'!$A$2:$B$100,2,0),1))</f>
      </c>
      <c r="J318" s="15">
        <f>IF(H318="","",H318*IF(E318="",1,E318)*I318)</f>
      </c>
      <c r="K318" s="15"/>
      <c r="L318" s="15">
        <f>IF(J318="","",J318-IF(K318="",0,K318))</f>
      </c>
    </row>
    <row r="319" spans="1:15" x14ac:dyDescent="0.25">
      <c r="A319" s="13"/>
      <c r="H319">
        <f>IF(OR(F319="",G319=""),"",IF(D319="Short",F319-G319,G319-F319))</f>
      </c>
      <c r="I319" s="14">
        <f>IF(C319="","",IFERROR(VLOOKUP(C319,'Point values'!$A$2:$B$100,2,0),1))</f>
      </c>
      <c r="J319" s="15">
        <f>IF(H319="","",H319*IF(E319="",1,E319)*I319)</f>
      </c>
      <c r="K319" s="15"/>
      <c r="L319" s="15">
        <f>IF(J319="","",J319-IF(K319="",0,K319))</f>
      </c>
    </row>
    <row r="320" spans="1:15" x14ac:dyDescent="0.25">
      <c r="A320" s="13"/>
      <c r="H320">
        <f>IF(OR(F320="",G320=""),"",IF(D320="Short",F320-G320,G320-F320))</f>
      </c>
      <c r="I320" s="14">
        <f>IF(C320="","",IFERROR(VLOOKUP(C320,'Point values'!$A$2:$B$100,2,0),1))</f>
      </c>
      <c r="J320" s="15">
        <f>IF(H320="","",H320*IF(E320="",1,E320)*I320)</f>
      </c>
      <c r="K320" s="15"/>
      <c r="L320" s="15">
        <f>IF(J320="","",J320-IF(K320="",0,K320))</f>
      </c>
    </row>
    <row r="321" spans="1:15" x14ac:dyDescent="0.25">
      <c r="A321" s="13"/>
      <c r="H321">
        <f>IF(OR(F321="",G321=""),"",IF(D321="Short",F321-G321,G321-F321))</f>
      </c>
      <c r="I321" s="14">
        <f>IF(C321="","",IFERROR(VLOOKUP(C321,'Point values'!$A$2:$B$100,2,0),1))</f>
      </c>
      <c r="J321" s="15">
        <f>IF(H321="","",H321*IF(E321="",1,E321)*I321)</f>
      </c>
      <c r="K321" s="15"/>
      <c r="L321" s="15">
        <f>IF(J321="","",J321-IF(K321="",0,K321))</f>
      </c>
    </row>
    <row r="322" spans="1:15" x14ac:dyDescent="0.25">
      <c r="A322" s="13"/>
      <c r="H322">
        <f>IF(OR(F322="",G322=""),"",IF(D322="Short",F322-G322,G322-F322))</f>
      </c>
      <c r="I322" s="14">
        <f>IF(C322="","",IFERROR(VLOOKUP(C322,'Point values'!$A$2:$B$100,2,0),1))</f>
      </c>
      <c r="J322" s="15">
        <f>IF(H322="","",H322*IF(E322="",1,E322)*I322)</f>
      </c>
      <c r="K322" s="15"/>
      <c r="L322" s="15">
        <f>IF(J322="","",J322-IF(K322="",0,K322))</f>
      </c>
    </row>
    <row r="323" spans="1:15" x14ac:dyDescent="0.25">
      <c r="A323" s="13"/>
      <c r="H323">
        <f>IF(OR(F323="",G323=""),"",IF(D323="Short",F323-G323,G323-F323))</f>
      </c>
      <c r="I323" s="14">
        <f>IF(C323="","",IFERROR(VLOOKUP(C323,'Point values'!$A$2:$B$100,2,0),1))</f>
      </c>
      <c r="J323" s="15">
        <f>IF(H323="","",H323*IF(E323="",1,E323)*I323)</f>
      </c>
      <c r="K323" s="15"/>
      <c r="L323" s="15">
        <f>IF(J323="","",J323-IF(K323="",0,K323))</f>
      </c>
    </row>
    <row r="324" spans="1:15" x14ac:dyDescent="0.25">
      <c r="A324" s="13"/>
      <c r="H324">
        <f>IF(OR(F324="",G324=""),"",IF(D324="Short",F324-G324,G324-F324))</f>
      </c>
      <c r="I324" s="14">
        <f>IF(C324="","",IFERROR(VLOOKUP(C324,'Point values'!$A$2:$B$100,2,0),1))</f>
      </c>
      <c r="J324" s="15">
        <f>IF(H324="","",H324*IF(E324="",1,E324)*I324)</f>
      </c>
      <c r="K324" s="15"/>
      <c r="L324" s="15">
        <f>IF(J324="","",J324-IF(K324="",0,K324))</f>
      </c>
    </row>
    <row r="325" spans="1:15" x14ac:dyDescent="0.25">
      <c r="A325" s="13"/>
      <c r="H325">
        <f>IF(OR(F325="",G325=""),"",IF(D325="Short",F325-G325,G325-F325))</f>
      </c>
      <c r="I325" s="14">
        <f>IF(C325="","",IFERROR(VLOOKUP(C325,'Point values'!$A$2:$B$100,2,0),1))</f>
      </c>
      <c r="J325" s="15">
        <f>IF(H325="","",H325*IF(E325="",1,E325)*I325)</f>
      </c>
      <c r="K325" s="15"/>
      <c r="L325" s="15">
        <f>IF(J325="","",J325-IF(K325="",0,K325))</f>
      </c>
    </row>
    <row r="326" spans="1:15" x14ac:dyDescent="0.25">
      <c r="A326" s="13"/>
      <c r="H326">
        <f>IF(OR(F326="",G326=""),"",IF(D326="Short",F326-G326,G326-F326))</f>
      </c>
      <c r="I326" s="14">
        <f>IF(C326="","",IFERROR(VLOOKUP(C326,'Point values'!$A$2:$B$100,2,0),1))</f>
      </c>
      <c r="J326" s="15">
        <f>IF(H326="","",H326*IF(E326="",1,E326)*I326)</f>
      </c>
      <c r="K326" s="15"/>
      <c r="L326" s="15">
        <f>IF(J326="","",J326-IF(K326="",0,K326))</f>
      </c>
    </row>
    <row r="327" spans="1:15" x14ac:dyDescent="0.25">
      <c r="A327" s="13"/>
      <c r="H327">
        <f>IF(OR(F327="",G327=""),"",IF(D327="Short",F327-G327,G327-F327))</f>
      </c>
      <c r="I327" s="14">
        <f>IF(C327="","",IFERROR(VLOOKUP(C327,'Point values'!$A$2:$B$100,2,0),1))</f>
      </c>
      <c r="J327" s="15">
        <f>IF(H327="","",H327*IF(E327="",1,E327)*I327)</f>
      </c>
      <c r="K327" s="15"/>
      <c r="L327" s="15">
        <f>IF(J327="","",J327-IF(K327="",0,K327))</f>
      </c>
    </row>
    <row r="328" spans="1:15" x14ac:dyDescent="0.25">
      <c r="A328" s="13"/>
      <c r="H328">
        <f>IF(OR(F328="",G328=""),"",IF(D328="Short",F328-G328,G328-F328))</f>
      </c>
      <c r="I328" s="14">
        <f>IF(C328="","",IFERROR(VLOOKUP(C328,'Point values'!$A$2:$B$100,2,0),1))</f>
      </c>
      <c r="J328" s="15">
        <f>IF(H328="","",H328*IF(E328="",1,E328)*I328)</f>
      </c>
      <c r="K328" s="15"/>
      <c r="L328" s="15">
        <f>IF(J328="","",J328-IF(K328="",0,K328))</f>
      </c>
    </row>
    <row r="329" spans="1:15" x14ac:dyDescent="0.25">
      <c r="A329" s="13"/>
      <c r="H329">
        <f>IF(OR(F329="",G329=""),"",IF(D329="Short",F329-G329,G329-F329))</f>
      </c>
      <c r="I329" s="14">
        <f>IF(C329="","",IFERROR(VLOOKUP(C329,'Point values'!$A$2:$B$100,2,0),1))</f>
      </c>
      <c r="J329" s="15">
        <f>IF(H329="","",H329*IF(E329="",1,E329)*I329)</f>
      </c>
      <c r="K329" s="15"/>
      <c r="L329" s="15">
        <f>IF(J329="","",J329-IF(K329="",0,K329))</f>
      </c>
    </row>
    <row r="330" spans="1:15" x14ac:dyDescent="0.25">
      <c r="A330" s="13"/>
      <c r="H330">
        <f>IF(OR(F330="",G330=""),"",IF(D330="Short",F330-G330,G330-F330))</f>
      </c>
      <c r="I330" s="14">
        <f>IF(C330="","",IFERROR(VLOOKUP(C330,'Point values'!$A$2:$B$100,2,0),1))</f>
      </c>
      <c r="J330" s="15">
        <f>IF(H330="","",H330*IF(E330="",1,E330)*I330)</f>
      </c>
      <c r="K330" s="15"/>
      <c r="L330" s="15">
        <f>IF(J330="","",J330-IF(K330="",0,K330))</f>
      </c>
    </row>
    <row r="331" spans="1:15" x14ac:dyDescent="0.25">
      <c r="A331" s="13"/>
      <c r="H331">
        <f>IF(OR(F331="",G331=""),"",IF(D331="Short",F331-G331,G331-F331))</f>
      </c>
      <c r="I331" s="14">
        <f>IF(C331="","",IFERROR(VLOOKUP(C331,'Point values'!$A$2:$B$100,2,0),1))</f>
      </c>
      <c r="J331" s="15">
        <f>IF(H331="","",H331*IF(E331="",1,E331)*I331)</f>
      </c>
      <c r="K331" s="15"/>
      <c r="L331" s="15">
        <f>IF(J331="","",J331-IF(K331="",0,K331))</f>
      </c>
    </row>
    <row r="332" spans="1:15" x14ac:dyDescent="0.25">
      <c r="A332" s="13"/>
      <c r="H332">
        <f>IF(OR(F332="",G332=""),"",IF(D332="Short",F332-G332,G332-F332))</f>
      </c>
      <c r="I332" s="14">
        <f>IF(C332="","",IFERROR(VLOOKUP(C332,'Point values'!$A$2:$B$100,2,0),1))</f>
      </c>
      <c r="J332" s="15">
        <f>IF(H332="","",H332*IF(E332="",1,E332)*I332)</f>
      </c>
      <c r="K332" s="15"/>
      <c r="L332" s="15">
        <f>IF(J332="","",J332-IF(K332="",0,K332))</f>
      </c>
    </row>
    <row r="333" spans="1:15" x14ac:dyDescent="0.25">
      <c r="A333" s="13"/>
      <c r="H333">
        <f>IF(OR(F333="",G333=""),"",IF(D333="Short",F333-G333,G333-F333))</f>
      </c>
      <c r="I333" s="14">
        <f>IF(C333="","",IFERROR(VLOOKUP(C333,'Point values'!$A$2:$B$100,2,0),1))</f>
      </c>
      <c r="J333" s="15">
        <f>IF(H333="","",H333*IF(E333="",1,E333)*I333)</f>
      </c>
      <c r="K333" s="15"/>
      <c r="L333" s="15">
        <f>IF(J333="","",J333-IF(K333="",0,K333))</f>
      </c>
    </row>
    <row r="334" spans="1:15" x14ac:dyDescent="0.25">
      <c r="A334" s="13"/>
      <c r="H334">
        <f>IF(OR(F334="",G334=""),"",IF(D334="Short",F334-G334,G334-F334))</f>
      </c>
      <c r="I334" s="14">
        <f>IF(C334="","",IFERROR(VLOOKUP(C334,'Point values'!$A$2:$B$100,2,0),1))</f>
      </c>
      <c r="J334" s="15">
        <f>IF(H334="","",H334*IF(E334="",1,E334)*I334)</f>
      </c>
      <c r="K334" s="15"/>
      <c r="L334" s="15">
        <f>IF(J334="","",J334-IF(K334="",0,K334))</f>
      </c>
    </row>
    <row r="335" spans="1:15" x14ac:dyDescent="0.25">
      <c r="A335" s="13"/>
      <c r="H335">
        <f>IF(OR(F335="",G335=""),"",IF(D335="Short",F335-G335,G335-F335))</f>
      </c>
      <c r="I335" s="14">
        <f>IF(C335="","",IFERROR(VLOOKUP(C335,'Point values'!$A$2:$B$100,2,0),1))</f>
      </c>
      <c r="J335" s="15">
        <f>IF(H335="","",H335*IF(E335="",1,E335)*I335)</f>
      </c>
      <c r="K335" s="15"/>
      <c r="L335" s="15">
        <f>IF(J335="","",J335-IF(K335="",0,K335))</f>
      </c>
    </row>
    <row r="336" spans="1:15" x14ac:dyDescent="0.25">
      <c r="A336" s="13"/>
      <c r="H336">
        <f>IF(OR(F336="",G336=""),"",IF(D336="Short",F336-G336,G336-F336))</f>
      </c>
      <c r="I336" s="14">
        <f>IF(C336="","",IFERROR(VLOOKUP(C336,'Point values'!$A$2:$B$100,2,0),1))</f>
      </c>
      <c r="J336" s="15">
        <f>IF(H336="","",H336*IF(E336="",1,E336)*I336)</f>
      </c>
      <c r="K336" s="15"/>
      <c r="L336" s="15">
        <f>IF(J336="","",J336-IF(K336="",0,K336))</f>
      </c>
    </row>
    <row r="337" spans="1:15" x14ac:dyDescent="0.25">
      <c r="A337" s="13"/>
      <c r="H337">
        <f>IF(OR(F337="",G337=""),"",IF(D337="Short",F337-G337,G337-F337))</f>
      </c>
      <c r="I337" s="14">
        <f>IF(C337="","",IFERROR(VLOOKUP(C337,'Point values'!$A$2:$B$100,2,0),1))</f>
      </c>
      <c r="J337" s="15">
        <f>IF(H337="","",H337*IF(E337="",1,E337)*I337)</f>
      </c>
      <c r="K337" s="15"/>
      <c r="L337" s="15">
        <f>IF(J337="","",J337-IF(K337="",0,K337))</f>
      </c>
    </row>
    <row r="338" spans="1:15" x14ac:dyDescent="0.25">
      <c r="A338" s="13"/>
      <c r="H338">
        <f>IF(OR(F338="",G338=""),"",IF(D338="Short",F338-G338,G338-F338))</f>
      </c>
      <c r="I338" s="14">
        <f>IF(C338="","",IFERROR(VLOOKUP(C338,'Point values'!$A$2:$B$100,2,0),1))</f>
      </c>
      <c r="J338" s="15">
        <f>IF(H338="","",H338*IF(E338="",1,E338)*I338)</f>
      </c>
      <c r="K338" s="15"/>
      <c r="L338" s="15">
        <f>IF(J338="","",J338-IF(K338="",0,K338))</f>
      </c>
    </row>
    <row r="339" spans="1:15" x14ac:dyDescent="0.25">
      <c r="A339" s="13"/>
      <c r="H339">
        <f>IF(OR(F339="",G339=""),"",IF(D339="Short",F339-G339,G339-F339))</f>
      </c>
      <c r="I339" s="14">
        <f>IF(C339="","",IFERROR(VLOOKUP(C339,'Point values'!$A$2:$B$100,2,0),1))</f>
      </c>
      <c r="J339" s="15">
        <f>IF(H339="","",H339*IF(E339="",1,E339)*I339)</f>
      </c>
      <c r="K339" s="15"/>
      <c r="L339" s="15">
        <f>IF(J339="","",J339-IF(K339="",0,K339))</f>
      </c>
    </row>
    <row r="340" spans="1:15" x14ac:dyDescent="0.25">
      <c r="A340" s="13"/>
      <c r="H340">
        <f>IF(OR(F340="",G340=""),"",IF(D340="Short",F340-G340,G340-F340))</f>
      </c>
      <c r="I340" s="14">
        <f>IF(C340="","",IFERROR(VLOOKUP(C340,'Point values'!$A$2:$B$100,2,0),1))</f>
      </c>
      <c r="J340" s="15">
        <f>IF(H340="","",H340*IF(E340="",1,E340)*I340)</f>
      </c>
      <c r="K340" s="15"/>
      <c r="L340" s="15">
        <f>IF(J340="","",J340-IF(K340="",0,K340))</f>
      </c>
    </row>
    <row r="341" spans="1:15" x14ac:dyDescent="0.25">
      <c r="A341" s="13"/>
      <c r="H341">
        <f>IF(OR(F341="",G341=""),"",IF(D341="Short",F341-G341,G341-F341))</f>
      </c>
      <c r="I341" s="14">
        <f>IF(C341="","",IFERROR(VLOOKUP(C341,'Point values'!$A$2:$B$100,2,0),1))</f>
      </c>
      <c r="J341" s="15">
        <f>IF(H341="","",H341*IF(E341="",1,E341)*I341)</f>
      </c>
      <c r="K341" s="15"/>
      <c r="L341" s="15">
        <f>IF(J341="","",J341-IF(K341="",0,K341))</f>
      </c>
    </row>
    <row r="342" spans="1:15" x14ac:dyDescent="0.25">
      <c r="A342" s="13"/>
      <c r="H342">
        <f>IF(OR(F342="",G342=""),"",IF(D342="Short",F342-G342,G342-F342))</f>
      </c>
      <c r="I342" s="14">
        <f>IF(C342="","",IFERROR(VLOOKUP(C342,'Point values'!$A$2:$B$100,2,0),1))</f>
      </c>
      <c r="J342" s="15">
        <f>IF(H342="","",H342*IF(E342="",1,E342)*I342)</f>
      </c>
      <c r="K342" s="15"/>
      <c r="L342" s="15">
        <f>IF(J342="","",J342-IF(K342="",0,K342))</f>
      </c>
    </row>
    <row r="343" spans="1:15" x14ac:dyDescent="0.25">
      <c r="A343" s="13"/>
      <c r="H343">
        <f>IF(OR(F343="",G343=""),"",IF(D343="Short",F343-G343,G343-F343))</f>
      </c>
      <c r="I343" s="14">
        <f>IF(C343="","",IFERROR(VLOOKUP(C343,'Point values'!$A$2:$B$100,2,0),1))</f>
      </c>
      <c r="J343" s="15">
        <f>IF(H343="","",H343*IF(E343="",1,E343)*I343)</f>
      </c>
      <c r="K343" s="15"/>
      <c r="L343" s="15">
        <f>IF(J343="","",J343-IF(K343="",0,K343))</f>
      </c>
    </row>
    <row r="344" spans="1:15" x14ac:dyDescent="0.25">
      <c r="A344" s="13"/>
      <c r="H344">
        <f>IF(OR(F344="",G344=""),"",IF(D344="Short",F344-G344,G344-F344))</f>
      </c>
      <c r="I344" s="14">
        <f>IF(C344="","",IFERROR(VLOOKUP(C344,'Point values'!$A$2:$B$100,2,0),1))</f>
      </c>
      <c r="J344" s="15">
        <f>IF(H344="","",H344*IF(E344="",1,E344)*I344)</f>
      </c>
      <c r="K344" s="15"/>
      <c r="L344" s="15">
        <f>IF(J344="","",J344-IF(K344="",0,K344))</f>
      </c>
    </row>
    <row r="345" spans="1:15" x14ac:dyDescent="0.25">
      <c r="A345" s="13"/>
      <c r="H345">
        <f>IF(OR(F345="",G345=""),"",IF(D345="Short",F345-G345,G345-F345))</f>
      </c>
      <c r="I345" s="14">
        <f>IF(C345="","",IFERROR(VLOOKUP(C345,'Point values'!$A$2:$B$100,2,0),1))</f>
      </c>
      <c r="J345" s="15">
        <f>IF(H345="","",H345*IF(E345="",1,E345)*I345)</f>
      </c>
      <c r="K345" s="15"/>
      <c r="L345" s="15">
        <f>IF(J345="","",J345-IF(K345="",0,K345))</f>
      </c>
    </row>
    <row r="346" spans="1:15" x14ac:dyDescent="0.25">
      <c r="A346" s="13"/>
      <c r="H346">
        <f>IF(OR(F346="",G346=""),"",IF(D346="Short",F346-G346,G346-F346))</f>
      </c>
      <c r="I346" s="14">
        <f>IF(C346="","",IFERROR(VLOOKUP(C346,'Point values'!$A$2:$B$100,2,0),1))</f>
      </c>
      <c r="J346" s="15">
        <f>IF(H346="","",H346*IF(E346="",1,E346)*I346)</f>
      </c>
      <c r="K346" s="15"/>
      <c r="L346" s="15">
        <f>IF(J346="","",J346-IF(K346="",0,K346))</f>
      </c>
    </row>
    <row r="347" spans="1:15" x14ac:dyDescent="0.25">
      <c r="A347" s="13"/>
      <c r="H347">
        <f>IF(OR(F347="",G347=""),"",IF(D347="Short",F347-G347,G347-F347))</f>
      </c>
      <c r="I347" s="14">
        <f>IF(C347="","",IFERROR(VLOOKUP(C347,'Point values'!$A$2:$B$100,2,0),1))</f>
      </c>
      <c r="J347" s="15">
        <f>IF(H347="","",H347*IF(E347="",1,E347)*I347)</f>
      </c>
      <c r="K347" s="15"/>
      <c r="L347" s="15">
        <f>IF(J347="","",J347-IF(K347="",0,K347))</f>
      </c>
    </row>
    <row r="348" spans="1:15" x14ac:dyDescent="0.25">
      <c r="A348" s="13"/>
      <c r="H348">
        <f>IF(OR(F348="",G348=""),"",IF(D348="Short",F348-G348,G348-F348))</f>
      </c>
      <c r="I348" s="14">
        <f>IF(C348="","",IFERROR(VLOOKUP(C348,'Point values'!$A$2:$B$100,2,0),1))</f>
      </c>
      <c r="J348" s="15">
        <f>IF(H348="","",H348*IF(E348="",1,E348)*I348)</f>
      </c>
      <c r="K348" s="15"/>
      <c r="L348" s="15">
        <f>IF(J348="","",J348-IF(K348="",0,K348))</f>
      </c>
    </row>
    <row r="349" spans="1:15" x14ac:dyDescent="0.25">
      <c r="A349" s="13"/>
      <c r="H349">
        <f>IF(OR(F349="",G349=""),"",IF(D349="Short",F349-G349,G349-F349))</f>
      </c>
      <c r="I349" s="14">
        <f>IF(C349="","",IFERROR(VLOOKUP(C349,'Point values'!$A$2:$B$100,2,0),1))</f>
      </c>
      <c r="J349" s="15">
        <f>IF(H349="","",H349*IF(E349="",1,E349)*I349)</f>
      </c>
      <c r="K349" s="15"/>
      <c r="L349" s="15">
        <f>IF(J349="","",J349-IF(K349="",0,K349))</f>
      </c>
    </row>
    <row r="350" spans="1:15" x14ac:dyDescent="0.25">
      <c r="A350" s="13"/>
      <c r="H350">
        <f>IF(OR(F350="",G350=""),"",IF(D350="Short",F350-G350,G350-F350))</f>
      </c>
      <c r="I350" s="14">
        <f>IF(C350="","",IFERROR(VLOOKUP(C350,'Point values'!$A$2:$B$100,2,0),1))</f>
      </c>
      <c r="J350" s="15">
        <f>IF(H350="","",H350*IF(E350="",1,E350)*I350)</f>
      </c>
      <c r="K350" s="15"/>
      <c r="L350" s="15">
        <f>IF(J350="","",J350-IF(K350="",0,K350))</f>
      </c>
    </row>
    <row r="351" spans="1:15" x14ac:dyDescent="0.25">
      <c r="A351" s="13"/>
      <c r="H351">
        <f>IF(OR(F351="",G351=""),"",IF(D351="Short",F351-G351,G351-F351))</f>
      </c>
      <c r="I351" s="14">
        <f>IF(C351="","",IFERROR(VLOOKUP(C351,'Point values'!$A$2:$B$100,2,0),1))</f>
      </c>
      <c r="J351" s="15">
        <f>IF(H351="","",H351*IF(E351="",1,E351)*I351)</f>
      </c>
      <c r="K351" s="15"/>
      <c r="L351" s="15">
        <f>IF(J351="","",J351-IF(K351="",0,K351))</f>
      </c>
    </row>
    <row r="352" spans="1:15" x14ac:dyDescent="0.25">
      <c r="A352" s="13"/>
      <c r="H352">
        <f>IF(OR(F352="",G352=""),"",IF(D352="Short",F352-G352,G352-F352))</f>
      </c>
      <c r="I352" s="14">
        <f>IF(C352="","",IFERROR(VLOOKUP(C352,'Point values'!$A$2:$B$100,2,0),1))</f>
      </c>
      <c r="J352" s="15">
        <f>IF(H352="","",H352*IF(E352="",1,E352)*I352)</f>
      </c>
      <c r="K352" s="15"/>
      <c r="L352" s="15">
        <f>IF(J352="","",J352-IF(K352="",0,K352))</f>
      </c>
    </row>
    <row r="353" spans="1:15" x14ac:dyDescent="0.25">
      <c r="A353" s="13"/>
      <c r="H353">
        <f>IF(OR(F353="",G353=""),"",IF(D353="Short",F353-G353,G353-F353))</f>
      </c>
      <c r="I353" s="14">
        <f>IF(C353="","",IFERROR(VLOOKUP(C353,'Point values'!$A$2:$B$100,2,0),1))</f>
      </c>
      <c r="J353" s="15">
        <f>IF(H353="","",H353*IF(E353="",1,E353)*I353)</f>
      </c>
      <c r="K353" s="15"/>
      <c r="L353" s="15">
        <f>IF(J353="","",J353-IF(K353="",0,K353))</f>
      </c>
    </row>
    <row r="354" spans="1:15" x14ac:dyDescent="0.25">
      <c r="A354" s="13"/>
      <c r="H354">
        <f>IF(OR(F354="",G354=""),"",IF(D354="Short",F354-G354,G354-F354))</f>
      </c>
      <c r="I354" s="14">
        <f>IF(C354="","",IFERROR(VLOOKUP(C354,'Point values'!$A$2:$B$100,2,0),1))</f>
      </c>
      <c r="J354" s="15">
        <f>IF(H354="","",H354*IF(E354="",1,E354)*I354)</f>
      </c>
      <c r="K354" s="15"/>
      <c r="L354" s="15">
        <f>IF(J354="","",J354-IF(K354="",0,K354))</f>
      </c>
    </row>
    <row r="355" spans="1:15" x14ac:dyDescent="0.25">
      <c r="A355" s="13"/>
      <c r="H355">
        <f>IF(OR(F355="",G355=""),"",IF(D355="Short",F355-G355,G355-F355))</f>
      </c>
      <c r="I355" s="14">
        <f>IF(C355="","",IFERROR(VLOOKUP(C355,'Point values'!$A$2:$B$100,2,0),1))</f>
      </c>
      <c r="J355" s="15">
        <f>IF(H355="","",H355*IF(E355="",1,E355)*I355)</f>
      </c>
      <c r="K355" s="15"/>
      <c r="L355" s="15">
        <f>IF(J355="","",J355-IF(K355="",0,K355))</f>
      </c>
    </row>
    <row r="356" spans="1:15" x14ac:dyDescent="0.25">
      <c r="A356" s="13"/>
      <c r="H356">
        <f>IF(OR(F356="",G356=""),"",IF(D356="Short",F356-G356,G356-F356))</f>
      </c>
      <c r="I356" s="14">
        <f>IF(C356="","",IFERROR(VLOOKUP(C356,'Point values'!$A$2:$B$100,2,0),1))</f>
      </c>
      <c r="J356" s="15">
        <f>IF(H356="","",H356*IF(E356="",1,E356)*I356)</f>
      </c>
      <c r="K356" s="15"/>
      <c r="L356" s="15">
        <f>IF(J356="","",J356-IF(K356="",0,K356))</f>
      </c>
    </row>
    <row r="357" spans="1:15" x14ac:dyDescent="0.25">
      <c r="A357" s="13"/>
      <c r="H357">
        <f>IF(OR(F357="",G357=""),"",IF(D357="Short",F357-G357,G357-F357))</f>
      </c>
      <c r="I357" s="14">
        <f>IF(C357="","",IFERROR(VLOOKUP(C357,'Point values'!$A$2:$B$100,2,0),1))</f>
      </c>
      <c r="J357" s="15">
        <f>IF(H357="","",H357*IF(E357="",1,E357)*I357)</f>
      </c>
      <c r="K357" s="15"/>
      <c r="L357" s="15">
        <f>IF(J357="","",J357-IF(K357="",0,K357))</f>
      </c>
    </row>
    <row r="358" spans="1:15" x14ac:dyDescent="0.25">
      <c r="A358" s="13"/>
      <c r="H358">
        <f>IF(OR(F358="",G358=""),"",IF(D358="Short",F358-G358,G358-F358))</f>
      </c>
      <c r="I358" s="14">
        <f>IF(C358="","",IFERROR(VLOOKUP(C358,'Point values'!$A$2:$B$100,2,0),1))</f>
      </c>
      <c r="J358" s="15">
        <f>IF(H358="","",H358*IF(E358="",1,E358)*I358)</f>
      </c>
      <c r="K358" s="15"/>
      <c r="L358" s="15">
        <f>IF(J358="","",J358-IF(K358="",0,K358))</f>
      </c>
    </row>
    <row r="359" spans="1:15" x14ac:dyDescent="0.25">
      <c r="A359" s="13"/>
      <c r="H359">
        <f>IF(OR(F359="",G359=""),"",IF(D359="Short",F359-G359,G359-F359))</f>
      </c>
      <c r="I359" s="14">
        <f>IF(C359="","",IFERROR(VLOOKUP(C359,'Point values'!$A$2:$B$100,2,0),1))</f>
      </c>
      <c r="J359" s="15">
        <f>IF(H359="","",H359*IF(E359="",1,E359)*I359)</f>
      </c>
      <c r="K359" s="15"/>
      <c r="L359" s="15">
        <f>IF(J359="","",J359-IF(K359="",0,K359))</f>
      </c>
    </row>
    <row r="360" spans="1:15" x14ac:dyDescent="0.25">
      <c r="A360" s="13"/>
      <c r="H360">
        <f>IF(OR(F360="",G360=""),"",IF(D360="Short",F360-G360,G360-F360))</f>
      </c>
      <c r="I360" s="14">
        <f>IF(C360="","",IFERROR(VLOOKUP(C360,'Point values'!$A$2:$B$100,2,0),1))</f>
      </c>
      <c r="J360" s="15">
        <f>IF(H360="","",H360*IF(E360="",1,E360)*I360)</f>
      </c>
      <c r="K360" s="15"/>
      <c r="L360" s="15">
        <f>IF(J360="","",J360-IF(K360="",0,K360))</f>
      </c>
    </row>
    <row r="361" spans="1:15" x14ac:dyDescent="0.25">
      <c r="A361" s="13"/>
      <c r="H361">
        <f>IF(OR(F361="",G361=""),"",IF(D361="Short",F361-G361,G361-F361))</f>
      </c>
      <c r="I361" s="14">
        <f>IF(C361="","",IFERROR(VLOOKUP(C361,'Point values'!$A$2:$B$100,2,0),1))</f>
      </c>
      <c r="J361" s="15">
        <f>IF(H361="","",H361*IF(E361="",1,E361)*I361)</f>
      </c>
      <c r="K361" s="15"/>
      <c r="L361" s="15">
        <f>IF(J361="","",J361-IF(K361="",0,K361))</f>
      </c>
    </row>
    <row r="362" spans="1:15" x14ac:dyDescent="0.25">
      <c r="A362" s="13"/>
      <c r="H362">
        <f>IF(OR(F362="",G362=""),"",IF(D362="Short",F362-G362,G362-F362))</f>
      </c>
      <c r="I362" s="14">
        <f>IF(C362="","",IFERROR(VLOOKUP(C362,'Point values'!$A$2:$B$100,2,0),1))</f>
      </c>
      <c r="J362" s="15">
        <f>IF(H362="","",H362*IF(E362="",1,E362)*I362)</f>
      </c>
      <c r="K362" s="15"/>
      <c r="L362" s="15">
        <f>IF(J362="","",J362-IF(K362="",0,K362))</f>
      </c>
    </row>
    <row r="363" spans="1:15" x14ac:dyDescent="0.25">
      <c r="A363" s="13"/>
      <c r="H363">
        <f>IF(OR(F363="",G363=""),"",IF(D363="Short",F363-G363,G363-F363))</f>
      </c>
      <c r="I363" s="14">
        <f>IF(C363="","",IFERROR(VLOOKUP(C363,'Point values'!$A$2:$B$100,2,0),1))</f>
      </c>
      <c r="J363" s="15">
        <f>IF(H363="","",H363*IF(E363="",1,E363)*I363)</f>
      </c>
      <c r="K363" s="15"/>
      <c r="L363" s="15">
        <f>IF(J363="","",J363-IF(K363="",0,K363))</f>
      </c>
    </row>
    <row r="364" spans="1:15" x14ac:dyDescent="0.25">
      <c r="A364" s="13"/>
      <c r="H364">
        <f>IF(OR(F364="",G364=""),"",IF(D364="Short",F364-G364,G364-F364))</f>
      </c>
      <c r="I364" s="14">
        <f>IF(C364="","",IFERROR(VLOOKUP(C364,'Point values'!$A$2:$B$100,2,0),1))</f>
      </c>
      <c r="J364" s="15">
        <f>IF(H364="","",H364*IF(E364="",1,E364)*I364)</f>
      </c>
      <c r="K364" s="15"/>
      <c r="L364" s="15">
        <f>IF(J364="","",J364-IF(K364="",0,K364))</f>
      </c>
    </row>
    <row r="365" spans="1:15" x14ac:dyDescent="0.25">
      <c r="A365" s="13"/>
      <c r="H365">
        <f>IF(OR(F365="",G365=""),"",IF(D365="Short",F365-G365,G365-F365))</f>
      </c>
      <c r="I365" s="14">
        <f>IF(C365="","",IFERROR(VLOOKUP(C365,'Point values'!$A$2:$B$100,2,0),1))</f>
      </c>
      <c r="J365" s="15">
        <f>IF(H365="","",H365*IF(E365="",1,E365)*I365)</f>
      </c>
      <c r="K365" s="15"/>
      <c r="L365" s="15">
        <f>IF(J365="","",J365-IF(K365="",0,K365))</f>
      </c>
    </row>
    <row r="366" spans="1:15" x14ac:dyDescent="0.25">
      <c r="A366" s="13"/>
      <c r="H366">
        <f>IF(OR(F366="",G366=""),"",IF(D366="Short",F366-G366,G366-F366))</f>
      </c>
      <c r="I366" s="14">
        <f>IF(C366="","",IFERROR(VLOOKUP(C366,'Point values'!$A$2:$B$100,2,0),1))</f>
      </c>
      <c r="J366" s="15">
        <f>IF(H366="","",H366*IF(E366="",1,E366)*I366)</f>
      </c>
      <c r="K366" s="15"/>
      <c r="L366" s="15">
        <f>IF(J366="","",J366-IF(K366="",0,K366))</f>
      </c>
    </row>
    <row r="367" spans="1:15" x14ac:dyDescent="0.25">
      <c r="A367" s="13"/>
      <c r="H367">
        <f>IF(OR(F367="",G367=""),"",IF(D367="Short",F367-G367,G367-F367))</f>
      </c>
      <c r="I367" s="14">
        <f>IF(C367="","",IFERROR(VLOOKUP(C367,'Point values'!$A$2:$B$100,2,0),1))</f>
      </c>
      <c r="J367" s="15">
        <f>IF(H367="","",H367*IF(E367="",1,E367)*I367)</f>
      </c>
      <c r="K367" s="15"/>
      <c r="L367" s="15">
        <f>IF(J367="","",J367-IF(K367="",0,K367))</f>
      </c>
    </row>
    <row r="368" spans="1:15" x14ac:dyDescent="0.25">
      <c r="A368" s="13"/>
      <c r="H368">
        <f>IF(OR(F368="",G368=""),"",IF(D368="Short",F368-G368,G368-F368))</f>
      </c>
      <c r="I368" s="14">
        <f>IF(C368="","",IFERROR(VLOOKUP(C368,'Point values'!$A$2:$B$100,2,0),1))</f>
      </c>
      <c r="J368" s="15">
        <f>IF(H368="","",H368*IF(E368="",1,E368)*I368)</f>
      </c>
      <c r="K368" s="15"/>
      <c r="L368" s="15">
        <f>IF(J368="","",J368-IF(K368="",0,K368))</f>
      </c>
    </row>
    <row r="369" spans="1:15" x14ac:dyDescent="0.25">
      <c r="A369" s="13"/>
      <c r="H369">
        <f>IF(OR(F369="",G369=""),"",IF(D369="Short",F369-G369,G369-F369))</f>
      </c>
      <c r="I369" s="14">
        <f>IF(C369="","",IFERROR(VLOOKUP(C369,'Point values'!$A$2:$B$100,2,0),1))</f>
      </c>
      <c r="J369" s="15">
        <f>IF(H369="","",H369*IF(E369="",1,E369)*I369)</f>
      </c>
      <c r="K369" s="15"/>
      <c r="L369" s="15">
        <f>IF(J369="","",J369-IF(K369="",0,K369))</f>
      </c>
    </row>
    <row r="370" spans="1:15" x14ac:dyDescent="0.25">
      <c r="A370" s="13"/>
      <c r="H370">
        <f>IF(OR(F370="",G370=""),"",IF(D370="Short",F370-G370,G370-F370))</f>
      </c>
      <c r="I370" s="14">
        <f>IF(C370="","",IFERROR(VLOOKUP(C370,'Point values'!$A$2:$B$100,2,0),1))</f>
      </c>
      <c r="J370" s="15">
        <f>IF(H370="","",H370*IF(E370="",1,E370)*I370)</f>
      </c>
      <c r="K370" s="15"/>
      <c r="L370" s="15">
        <f>IF(J370="","",J370-IF(K370="",0,K370))</f>
      </c>
    </row>
    <row r="371" spans="1:15" x14ac:dyDescent="0.25">
      <c r="A371" s="13"/>
      <c r="H371">
        <f>IF(OR(F371="",G371=""),"",IF(D371="Short",F371-G371,G371-F371))</f>
      </c>
      <c r="I371" s="14">
        <f>IF(C371="","",IFERROR(VLOOKUP(C371,'Point values'!$A$2:$B$100,2,0),1))</f>
      </c>
      <c r="J371" s="15">
        <f>IF(H371="","",H371*IF(E371="",1,E371)*I371)</f>
      </c>
      <c r="K371" s="15"/>
      <c r="L371" s="15">
        <f>IF(J371="","",J371-IF(K371="",0,K371))</f>
      </c>
    </row>
    <row r="372" spans="1:15" x14ac:dyDescent="0.25">
      <c r="A372" s="13"/>
      <c r="H372">
        <f>IF(OR(F372="",G372=""),"",IF(D372="Short",F372-G372,G372-F372))</f>
      </c>
      <c r="I372" s="14">
        <f>IF(C372="","",IFERROR(VLOOKUP(C372,'Point values'!$A$2:$B$100,2,0),1))</f>
      </c>
      <c r="J372" s="15">
        <f>IF(H372="","",H372*IF(E372="",1,E372)*I372)</f>
      </c>
      <c r="K372" s="15"/>
      <c r="L372" s="15">
        <f>IF(J372="","",J372-IF(K372="",0,K372))</f>
      </c>
    </row>
    <row r="373" spans="1:15" x14ac:dyDescent="0.25">
      <c r="A373" s="13"/>
      <c r="H373">
        <f>IF(OR(F373="",G373=""),"",IF(D373="Short",F373-G373,G373-F373))</f>
      </c>
      <c r="I373" s="14">
        <f>IF(C373="","",IFERROR(VLOOKUP(C373,'Point values'!$A$2:$B$100,2,0),1))</f>
      </c>
      <c r="J373" s="15">
        <f>IF(H373="","",H373*IF(E373="",1,E373)*I373)</f>
      </c>
      <c r="K373" s="15"/>
      <c r="L373" s="15">
        <f>IF(J373="","",J373-IF(K373="",0,K373))</f>
      </c>
    </row>
    <row r="374" spans="1:15" x14ac:dyDescent="0.25">
      <c r="A374" s="13"/>
      <c r="H374">
        <f>IF(OR(F374="",G374=""),"",IF(D374="Short",F374-G374,G374-F374))</f>
      </c>
      <c r="I374" s="14">
        <f>IF(C374="","",IFERROR(VLOOKUP(C374,'Point values'!$A$2:$B$100,2,0),1))</f>
      </c>
      <c r="J374" s="15">
        <f>IF(H374="","",H374*IF(E374="",1,E374)*I374)</f>
      </c>
      <c r="K374" s="15"/>
      <c r="L374" s="15">
        <f>IF(J374="","",J374-IF(K374="",0,K374))</f>
      </c>
    </row>
    <row r="375" spans="1:15" x14ac:dyDescent="0.25">
      <c r="A375" s="13"/>
      <c r="H375">
        <f>IF(OR(F375="",G375=""),"",IF(D375="Short",F375-G375,G375-F375))</f>
      </c>
      <c r="I375" s="14">
        <f>IF(C375="","",IFERROR(VLOOKUP(C375,'Point values'!$A$2:$B$100,2,0),1))</f>
      </c>
      <c r="J375" s="15">
        <f>IF(H375="","",H375*IF(E375="",1,E375)*I375)</f>
      </c>
      <c r="K375" s="15"/>
      <c r="L375" s="15">
        <f>IF(J375="","",J375-IF(K375="",0,K375))</f>
      </c>
    </row>
    <row r="376" spans="1:15" x14ac:dyDescent="0.25">
      <c r="A376" s="13"/>
      <c r="H376">
        <f>IF(OR(F376="",G376=""),"",IF(D376="Short",F376-G376,G376-F376))</f>
      </c>
      <c r="I376" s="14">
        <f>IF(C376="","",IFERROR(VLOOKUP(C376,'Point values'!$A$2:$B$100,2,0),1))</f>
      </c>
      <c r="J376" s="15">
        <f>IF(H376="","",H376*IF(E376="",1,E376)*I376)</f>
      </c>
      <c r="K376" s="15"/>
      <c r="L376" s="15">
        <f>IF(J376="","",J376-IF(K376="",0,K376))</f>
      </c>
    </row>
    <row r="377" spans="1:15" x14ac:dyDescent="0.25">
      <c r="A377" s="13"/>
      <c r="H377">
        <f>IF(OR(F377="",G377=""),"",IF(D377="Short",F377-G377,G377-F377))</f>
      </c>
      <c r="I377" s="14">
        <f>IF(C377="","",IFERROR(VLOOKUP(C377,'Point values'!$A$2:$B$100,2,0),1))</f>
      </c>
      <c r="J377" s="15">
        <f>IF(H377="","",H377*IF(E377="",1,E377)*I377)</f>
      </c>
      <c r="K377" s="15"/>
      <c r="L377" s="15">
        <f>IF(J377="","",J377-IF(K377="",0,K377))</f>
      </c>
    </row>
    <row r="378" spans="1:15" x14ac:dyDescent="0.25">
      <c r="A378" s="13"/>
      <c r="H378">
        <f>IF(OR(F378="",G378=""),"",IF(D378="Short",F378-G378,G378-F378))</f>
      </c>
      <c r="I378" s="14">
        <f>IF(C378="","",IFERROR(VLOOKUP(C378,'Point values'!$A$2:$B$100,2,0),1))</f>
      </c>
      <c r="J378" s="15">
        <f>IF(H378="","",H378*IF(E378="",1,E378)*I378)</f>
      </c>
      <c r="K378" s="15"/>
      <c r="L378" s="15">
        <f>IF(J378="","",J378-IF(K378="",0,K378))</f>
      </c>
    </row>
    <row r="379" spans="1:15" x14ac:dyDescent="0.25">
      <c r="A379" s="13"/>
      <c r="H379">
        <f>IF(OR(F379="",G379=""),"",IF(D379="Short",F379-G379,G379-F379))</f>
      </c>
      <c r="I379" s="14">
        <f>IF(C379="","",IFERROR(VLOOKUP(C379,'Point values'!$A$2:$B$100,2,0),1))</f>
      </c>
      <c r="J379" s="15">
        <f>IF(H379="","",H379*IF(E379="",1,E379)*I379)</f>
      </c>
      <c r="K379" s="15"/>
      <c r="L379" s="15">
        <f>IF(J379="","",J379-IF(K379="",0,K379))</f>
      </c>
    </row>
    <row r="380" spans="1:15" x14ac:dyDescent="0.25">
      <c r="A380" s="13"/>
      <c r="H380">
        <f>IF(OR(F380="",G380=""),"",IF(D380="Short",F380-G380,G380-F380))</f>
      </c>
      <c r="I380" s="14">
        <f>IF(C380="","",IFERROR(VLOOKUP(C380,'Point values'!$A$2:$B$100,2,0),1))</f>
      </c>
      <c r="J380" s="15">
        <f>IF(H380="","",H380*IF(E380="",1,E380)*I380)</f>
      </c>
      <c r="K380" s="15"/>
      <c r="L380" s="15">
        <f>IF(J380="","",J380-IF(K380="",0,K380))</f>
      </c>
    </row>
    <row r="381" spans="1:15" x14ac:dyDescent="0.25">
      <c r="A381" s="13"/>
      <c r="H381">
        <f>IF(OR(F381="",G381=""),"",IF(D381="Short",F381-G381,G381-F381))</f>
      </c>
      <c r="I381" s="14">
        <f>IF(C381="","",IFERROR(VLOOKUP(C381,'Point values'!$A$2:$B$100,2,0),1))</f>
      </c>
      <c r="J381" s="15">
        <f>IF(H381="","",H381*IF(E381="",1,E381)*I381)</f>
      </c>
      <c r="K381" s="15"/>
      <c r="L381" s="15">
        <f>IF(J381="","",J381-IF(K381="",0,K381))</f>
      </c>
    </row>
    <row r="382" spans="1:15" x14ac:dyDescent="0.25">
      <c r="A382" s="13"/>
      <c r="H382">
        <f>IF(OR(F382="",G382=""),"",IF(D382="Short",F382-G382,G382-F382))</f>
      </c>
      <c r="I382" s="14">
        <f>IF(C382="","",IFERROR(VLOOKUP(C382,'Point values'!$A$2:$B$100,2,0),1))</f>
      </c>
      <c r="J382" s="15">
        <f>IF(H382="","",H382*IF(E382="",1,E382)*I382)</f>
      </c>
      <c r="K382" s="15"/>
      <c r="L382" s="15">
        <f>IF(J382="","",J382-IF(K382="",0,K382))</f>
      </c>
    </row>
    <row r="383" spans="1:15" x14ac:dyDescent="0.25">
      <c r="A383" s="13"/>
      <c r="H383">
        <f>IF(OR(F383="",G383=""),"",IF(D383="Short",F383-G383,G383-F383))</f>
      </c>
      <c r="I383" s="14">
        <f>IF(C383="","",IFERROR(VLOOKUP(C383,'Point values'!$A$2:$B$100,2,0),1))</f>
      </c>
      <c r="J383" s="15">
        <f>IF(H383="","",H383*IF(E383="",1,E383)*I383)</f>
      </c>
      <c r="K383" s="15"/>
      <c r="L383" s="15">
        <f>IF(J383="","",J383-IF(K383="",0,K383))</f>
      </c>
    </row>
    <row r="384" spans="1:15" x14ac:dyDescent="0.25">
      <c r="A384" s="13"/>
      <c r="H384">
        <f>IF(OR(F384="",G384=""),"",IF(D384="Short",F384-G384,G384-F384))</f>
      </c>
      <c r="I384" s="14">
        <f>IF(C384="","",IFERROR(VLOOKUP(C384,'Point values'!$A$2:$B$100,2,0),1))</f>
      </c>
      <c r="J384" s="15">
        <f>IF(H384="","",H384*IF(E384="",1,E384)*I384)</f>
      </c>
      <c r="K384" s="15"/>
      <c r="L384" s="15">
        <f>IF(J384="","",J384-IF(K384="",0,K384))</f>
      </c>
    </row>
    <row r="385" spans="1:15" x14ac:dyDescent="0.25">
      <c r="A385" s="13"/>
      <c r="H385">
        <f>IF(OR(F385="",G385=""),"",IF(D385="Short",F385-G385,G385-F385))</f>
      </c>
      <c r="I385" s="14">
        <f>IF(C385="","",IFERROR(VLOOKUP(C385,'Point values'!$A$2:$B$100,2,0),1))</f>
      </c>
      <c r="J385" s="15">
        <f>IF(H385="","",H385*IF(E385="",1,E385)*I385)</f>
      </c>
      <c r="K385" s="15"/>
      <c r="L385" s="15">
        <f>IF(J385="","",J385-IF(K385="",0,K385))</f>
      </c>
    </row>
    <row r="386" spans="1:15" x14ac:dyDescent="0.25">
      <c r="A386" s="13"/>
      <c r="H386">
        <f>IF(OR(F386="",G386=""),"",IF(D386="Short",F386-G386,G386-F386))</f>
      </c>
      <c r="I386" s="14">
        <f>IF(C386="","",IFERROR(VLOOKUP(C386,'Point values'!$A$2:$B$100,2,0),1))</f>
      </c>
      <c r="J386" s="15">
        <f>IF(H386="","",H386*IF(E386="",1,E386)*I386)</f>
      </c>
      <c r="K386" s="15"/>
      <c r="L386" s="15">
        <f>IF(J386="","",J386-IF(K386="",0,K386))</f>
      </c>
    </row>
    <row r="387" spans="1:15" x14ac:dyDescent="0.25">
      <c r="A387" s="13"/>
      <c r="H387">
        <f>IF(OR(F387="",G387=""),"",IF(D387="Short",F387-G387,G387-F387))</f>
      </c>
      <c r="I387" s="14">
        <f>IF(C387="","",IFERROR(VLOOKUP(C387,'Point values'!$A$2:$B$100,2,0),1))</f>
      </c>
      <c r="J387" s="15">
        <f>IF(H387="","",H387*IF(E387="",1,E387)*I387)</f>
      </c>
      <c r="K387" s="15"/>
      <c r="L387" s="15">
        <f>IF(J387="","",J387-IF(K387="",0,K387))</f>
      </c>
    </row>
    <row r="388" spans="1:15" x14ac:dyDescent="0.25">
      <c r="A388" s="13"/>
      <c r="H388">
        <f>IF(OR(F388="",G388=""),"",IF(D388="Short",F388-G388,G388-F388))</f>
      </c>
      <c r="I388" s="14">
        <f>IF(C388="","",IFERROR(VLOOKUP(C388,'Point values'!$A$2:$B$100,2,0),1))</f>
      </c>
      <c r="J388" s="15">
        <f>IF(H388="","",H388*IF(E388="",1,E388)*I388)</f>
      </c>
      <c r="K388" s="15"/>
      <c r="L388" s="15">
        <f>IF(J388="","",J388-IF(K388="",0,K388))</f>
      </c>
    </row>
    <row r="389" spans="1:15" x14ac:dyDescent="0.25">
      <c r="A389" s="13"/>
      <c r="H389">
        <f>IF(OR(F389="",G389=""),"",IF(D389="Short",F389-G389,G389-F389))</f>
      </c>
      <c r="I389" s="14">
        <f>IF(C389="","",IFERROR(VLOOKUP(C389,'Point values'!$A$2:$B$100,2,0),1))</f>
      </c>
      <c r="J389" s="15">
        <f>IF(H389="","",H389*IF(E389="",1,E389)*I389)</f>
      </c>
      <c r="K389" s="15"/>
      <c r="L389" s="15">
        <f>IF(J389="","",J389-IF(K389="",0,K389))</f>
      </c>
    </row>
    <row r="390" spans="1:15" x14ac:dyDescent="0.25">
      <c r="A390" s="13"/>
      <c r="H390">
        <f>IF(OR(F390="",G390=""),"",IF(D390="Short",F390-G390,G390-F390))</f>
      </c>
      <c r="I390" s="14">
        <f>IF(C390="","",IFERROR(VLOOKUP(C390,'Point values'!$A$2:$B$100,2,0),1))</f>
      </c>
      <c r="J390" s="15">
        <f>IF(H390="","",H390*IF(E390="",1,E390)*I390)</f>
      </c>
      <c r="K390" s="15"/>
      <c r="L390" s="15">
        <f>IF(J390="","",J390-IF(K390="",0,K390))</f>
      </c>
    </row>
    <row r="391" spans="1:15" x14ac:dyDescent="0.25">
      <c r="A391" s="13"/>
      <c r="H391">
        <f>IF(OR(F391="",G391=""),"",IF(D391="Short",F391-G391,G391-F391))</f>
      </c>
      <c r="I391" s="14">
        <f>IF(C391="","",IFERROR(VLOOKUP(C391,'Point values'!$A$2:$B$100,2,0),1))</f>
      </c>
      <c r="J391" s="15">
        <f>IF(H391="","",H391*IF(E391="",1,E391)*I391)</f>
      </c>
      <c r="K391" s="15"/>
      <c r="L391" s="15">
        <f>IF(J391="","",J391-IF(K391="",0,K391))</f>
      </c>
    </row>
    <row r="392" spans="1:15" x14ac:dyDescent="0.25">
      <c r="A392" s="13"/>
      <c r="H392">
        <f>IF(OR(F392="",G392=""),"",IF(D392="Short",F392-G392,G392-F392))</f>
      </c>
      <c r="I392" s="14">
        <f>IF(C392="","",IFERROR(VLOOKUP(C392,'Point values'!$A$2:$B$100,2,0),1))</f>
      </c>
      <c r="J392" s="15">
        <f>IF(H392="","",H392*IF(E392="",1,E392)*I392)</f>
      </c>
      <c r="K392" s="15"/>
      <c r="L392" s="15">
        <f>IF(J392="","",J392-IF(K392="",0,K392))</f>
      </c>
    </row>
    <row r="393" spans="1:15" x14ac:dyDescent="0.25">
      <c r="A393" s="13"/>
      <c r="H393">
        <f>IF(OR(F393="",G393=""),"",IF(D393="Short",F393-G393,G393-F393))</f>
      </c>
      <c r="I393" s="14">
        <f>IF(C393="","",IFERROR(VLOOKUP(C393,'Point values'!$A$2:$B$100,2,0),1))</f>
      </c>
      <c r="J393" s="15">
        <f>IF(H393="","",H393*IF(E393="",1,E393)*I393)</f>
      </c>
      <c r="K393" s="15"/>
      <c r="L393" s="15">
        <f>IF(J393="","",J393-IF(K393="",0,K393))</f>
      </c>
    </row>
    <row r="394" spans="1:15" x14ac:dyDescent="0.25">
      <c r="A394" s="13"/>
      <c r="H394">
        <f>IF(OR(F394="",G394=""),"",IF(D394="Short",F394-G394,G394-F394))</f>
      </c>
      <c r="I394" s="14">
        <f>IF(C394="","",IFERROR(VLOOKUP(C394,'Point values'!$A$2:$B$100,2,0),1))</f>
      </c>
      <c r="J394" s="15">
        <f>IF(H394="","",H394*IF(E394="",1,E394)*I394)</f>
      </c>
      <c r="K394" s="15"/>
      <c r="L394" s="15">
        <f>IF(J394="","",J394-IF(K394="",0,K394))</f>
      </c>
    </row>
    <row r="395" spans="1:15" x14ac:dyDescent="0.25">
      <c r="A395" s="13"/>
      <c r="H395">
        <f>IF(OR(F395="",G395=""),"",IF(D395="Short",F395-G395,G395-F395))</f>
      </c>
      <c r="I395" s="14">
        <f>IF(C395="","",IFERROR(VLOOKUP(C395,'Point values'!$A$2:$B$100,2,0),1))</f>
      </c>
      <c r="J395" s="15">
        <f>IF(H395="","",H395*IF(E395="",1,E395)*I395)</f>
      </c>
      <c r="K395" s="15"/>
      <c r="L395" s="15">
        <f>IF(J395="","",J395-IF(K395="",0,K395))</f>
      </c>
    </row>
    <row r="396" spans="1:15" x14ac:dyDescent="0.25">
      <c r="A396" s="13"/>
      <c r="H396">
        <f>IF(OR(F396="",G396=""),"",IF(D396="Short",F396-G396,G396-F396))</f>
      </c>
      <c r="I396" s="14">
        <f>IF(C396="","",IFERROR(VLOOKUP(C396,'Point values'!$A$2:$B$100,2,0),1))</f>
      </c>
      <c r="J396" s="15">
        <f>IF(H396="","",H396*IF(E396="",1,E396)*I396)</f>
      </c>
      <c r="K396" s="15"/>
      <c r="L396" s="15">
        <f>IF(J396="","",J396-IF(K396="",0,K396))</f>
      </c>
    </row>
    <row r="397" spans="1:15" x14ac:dyDescent="0.25">
      <c r="A397" s="13"/>
      <c r="H397">
        <f>IF(OR(F397="",G397=""),"",IF(D397="Short",F397-G397,G397-F397))</f>
      </c>
      <c r="I397" s="14">
        <f>IF(C397="","",IFERROR(VLOOKUP(C397,'Point values'!$A$2:$B$100,2,0),1))</f>
      </c>
      <c r="J397" s="15">
        <f>IF(H397="","",H397*IF(E397="",1,E397)*I397)</f>
      </c>
      <c r="K397" s="15"/>
      <c r="L397" s="15">
        <f>IF(J397="","",J397-IF(K397="",0,K397))</f>
      </c>
    </row>
    <row r="398" spans="1:15" x14ac:dyDescent="0.25">
      <c r="A398" s="13"/>
      <c r="H398">
        <f>IF(OR(F398="",G398=""),"",IF(D398="Short",F398-G398,G398-F398))</f>
      </c>
      <c r="I398" s="14">
        <f>IF(C398="","",IFERROR(VLOOKUP(C398,'Point values'!$A$2:$B$100,2,0),1))</f>
      </c>
      <c r="J398" s="15">
        <f>IF(H398="","",H398*IF(E398="",1,E398)*I398)</f>
      </c>
      <c r="K398" s="15"/>
      <c r="L398" s="15">
        <f>IF(J398="","",J398-IF(K398="",0,K398))</f>
      </c>
    </row>
    <row r="399" spans="1:15" x14ac:dyDescent="0.25">
      <c r="A399" s="13"/>
      <c r="H399">
        <f>IF(OR(F399="",G399=""),"",IF(D399="Short",F399-G399,G399-F399))</f>
      </c>
      <c r="I399" s="14">
        <f>IF(C399="","",IFERROR(VLOOKUP(C399,'Point values'!$A$2:$B$100,2,0),1))</f>
      </c>
      <c r="J399" s="15">
        <f>IF(H399="","",H399*IF(E399="",1,E399)*I399)</f>
      </c>
      <c r="K399" s="15"/>
      <c r="L399" s="15">
        <f>IF(J399="","",J399-IF(K399="",0,K399))</f>
      </c>
    </row>
    <row r="400" spans="1:15" x14ac:dyDescent="0.25">
      <c r="A400" s="13"/>
      <c r="H400">
        <f>IF(OR(F400="",G400=""),"",IF(D400="Short",F400-G400,G400-F400))</f>
      </c>
      <c r="I400" s="14">
        <f>IF(C400="","",IFERROR(VLOOKUP(C400,'Point values'!$A$2:$B$100,2,0),1))</f>
      </c>
      <c r="J400" s="15">
        <f>IF(H400="","",H400*IF(E400="",1,E400)*I400)</f>
      </c>
      <c r="K400" s="15"/>
      <c r="L400" s="15">
        <f>IF(J400="","",J400-IF(K400="",0,K400))</f>
      </c>
    </row>
    <row r="401" spans="1:15" x14ac:dyDescent="0.25">
      <c r="A401" s="13"/>
      <c r="H401">
        <f>IF(OR(F401="",G401=""),"",IF(D401="Short",F401-G401,G401-F401))</f>
      </c>
      <c r="I401" s="14">
        <f>IF(C401="","",IFERROR(VLOOKUP(C401,'Point values'!$A$2:$B$100,2,0),1))</f>
      </c>
      <c r="J401" s="15">
        <f>IF(H401="","",H401*IF(E401="",1,E401)*I401)</f>
      </c>
      <c r="K401" s="15"/>
      <c r="L401" s="15">
        <f>IF(J401="","",J401-IF(K401="",0,K401))</f>
      </c>
    </row>
    <row r="402" spans="1:15" x14ac:dyDescent="0.25">
      <c r="A402" s="13"/>
      <c r="H402">
        <f>IF(OR(F402="",G402=""),"",IF(D402="Short",F402-G402,G402-F402))</f>
      </c>
      <c r="I402" s="14">
        <f>IF(C402="","",IFERROR(VLOOKUP(C402,'Point values'!$A$2:$B$100,2,0),1))</f>
      </c>
      <c r="J402" s="15">
        <f>IF(H402="","",H402*IF(E402="",1,E402)*I402)</f>
      </c>
      <c r="K402" s="15"/>
      <c r="L402" s="15">
        <f>IF(J402="","",J402-IF(K402="",0,K402))</f>
      </c>
    </row>
    <row r="403" spans="1:15" x14ac:dyDescent="0.25">
      <c r="A403" s="13"/>
      <c r="H403">
        <f>IF(OR(F403="",G403=""),"",IF(D403="Short",F403-G403,G403-F403))</f>
      </c>
      <c r="I403" s="14">
        <f>IF(C403="","",IFERROR(VLOOKUP(C403,'Point values'!$A$2:$B$100,2,0),1))</f>
      </c>
      <c r="J403" s="15">
        <f>IF(H403="","",H403*IF(E403="",1,E403)*I403)</f>
      </c>
      <c r="K403" s="15"/>
      <c r="L403" s="15">
        <f>IF(J403="","",J403-IF(K403="",0,K403))</f>
      </c>
    </row>
    <row r="404" spans="1:15" x14ac:dyDescent="0.25">
      <c r="A404" s="13"/>
      <c r="H404">
        <f>IF(OR(F404="",G404=""),"",IF(D404="Short",F404-G404,G404-F404))</f>
      </c>
      <c r="I404" s="14">
        <f>IF(C404="","",IFERROR(VLOOKUP(C404,'Point values'!$A$2:$B$100,2,0),1))</f>
      </c>
      <c r="J404" s="15">
        <f>IF(H404="","",H404*IF(E404="",1,E404)*I404)</f>
      </c>
      <c r="K404" s="15"/>
      <c r="L404" s="15">
        <f>IF(J404="","",J404-IF(K404="",0,K404))</f>
      </c>
    </row>
    <row r="405" spans="1:15" x14ac:dyDescent="0.25">
      <c r="A405" s="13"/>
      <c r="H405">
        <f>IF(OR(F405="",G405=""),"",IF(D405="Short",F405-G405,G405-F405))</f>
      </c>
      <c r="I405" s="14">
        <f>IF(C405="","",IFERROR(VLOOKUP(C405,'Point values'!$A$2:$B$100,2,0),1))</f>
      </c>
      <c r="J405" s="15">
        <f>IF(H405="","",H405*IF(E405="",1,E405)*I405)</f>
      </c>
      <c r="K405" s="15"/>
      <c r="L405" s="15">
        <f>IF(J405="","",J405-IF(K405="",0,K405))</f>
      </c>
    </row>
    <row r="406" spans="1:15" x14ac:dyDescent="0.25">
      <c r="A406" s="13"/>
      <c r="H406">
        <f>IF(OR(F406="",G406=""),"",IF(D406="Short",F406-G406,G406-F406))</f>
      </c>
      <c r="I406" s="14">
        <f>IF(C406="","",IFERROR(VLOOKUP(C406,'Point values'!$A$2:$B$100,2,0),1))</f>
      </c>
      <c r="J406" s="15">
        <f>IF(H406="","",H406*IF(E406="",1,E406)*I406)</f>
      </c>
      <c r="K406" s="15"/>
      <c r="L406" s="15">
        <f>IF(J406="","",J406-IF(K406="",0,K406))</f>
      </c>
    </row>
    <row r="407" spans="1:15" x14ac:dyDescent="0.25">
      <c r="A407" s="13"/>
      <c r="H407">
        <f>IF(OR(F407="",G407=""),"",IF(D407="Short",F407-G407,G407-F407))</f>
      </c>
      <c r="I407" s="14">
        <f>IF(C407="","",IFERROR(VLOOKUP(C407,'Point values'!$A$2:$B$100,2,0),1))</f>
      </c>
      <c r="J407" s="15">
        <f>IF(H407="","",H407*IF(E407="",1,E407)*I407)</f>
      </c>
      <c r="K407" s="15"/>
      <c r="L407" s="15">
        <f>IF(J407="","",J407-IF(K407="",0,K407))</f>
      </c>
    </row>
    <row r="408" spans="1:15" x14ac:dyDescent="0.25">
      <c r="A408" s="13"/>
      <c r="H408">
        <f>IF(OR(F408="",G408=""),"",IF(D408="Short",F408-G408,G408-F408))</f>
      </c>
      <c r="I408" s="14">
        <f>IF(C408="","",IFERROR(VLOOKUP(C408,'Point values'!$A$2:$B$100,2,0),1))</f>
      </c>
      <c r="J408" s="15">
        <f>IF(H408="","",H408*IF(E408="",1,E408)*I408)</f>
      </c>
      <c r="K408" s="15"/>
      <c r="L408" s="15">
        <f>IF(J408="","",J408-IF(K408="",0,K408))</f>
      </c>
    </row>
    <row r="409" spans="1:15" x14ac:dyDescent="0.25">
      <c r="A409" s="13"/>
      <c r="H409">
        <f>IF(OR(F409="",G409=""),"",IF(D409="Short",F409-G409,G409-F409))</f>
      </c>
      <c r="I409" s="14">
        <f>IF(C409="","",IFERROR(VLOOKUP(C409,'Point values'!$A$2:$B$100,2,0),1))</f>
      </c>
      <c r="J409" s="15">
        <f>IF(H409="","",H409*IF(E409="",1,E409)*I409)</f>
      </c>
      <c r="K409" s="15"/>
      <c r="L409" s="15">
        <f>IF(J409="","",J409-IF(K409="",0,K409))</f>
      </c>
    </row>
    <row r="410" spans="1:15" x14ac:dyDescent="0.25">
      <c r="A410" s="13"/>
      <c r="H410">
        <f>IF(OR(F410="",G410=""),"",IF(D410="Short",F410-G410,G410-F410))</f>
      </c>
      <c r="I410" s="14">
        <f>IF(C410="","",IFERROR(VLOOKUP(C410,'Point values'!$A$2:$B$100,2,0),1))</f>
      </c>
      <c r="J410" s="15">
        <f>IF(H410="","",H410*IF(E410="",1,E410)*I410)</f>
      </c>
      <c r="K410" s="15"/>
      <c r="L410" s="15">
        <f>IF(J410="","",J410-IF(K410="",0,K410))</f>
      </c>
    </row>
    <row r="411" spans="1:15" x14ac:dyDescent="0.25">
      <c r="A411" s="13"/>
      <c r="H411">
        <f>IF(OR(F411="",G411=""),"",IF(D411="Short",F411-G411,G411-F411))</f>
      </c>
      <c r="I411" s="14">
        <f>IF(C411="","",IFERROR(VLOOKUP(C411,'Point values'!$A$2:$B$100,2,0),1))</f>
      </c>
      <c r="J411" s="15">
        <f>IF(H411="","",H411*IF(E411="",1,E411)*I411)</f>
      </c>
      <c r="K411" s="15"/>
      <c r="L411" s="15">
        <f>IF(J411="","",J411-IF(K411="",0,K411))</f>
      </c>
    </row>
    <row r="412" spans="1:15" x14ac:dyDescent="0.25">
      <c r="A412" s="13"/>
      <c r="H412">
        <f>IF(OR(F412="",G412=""),"",IF(D412="Short",F412-G412,G412-F412))</f>
      </c>
      <c r="I412" s="14">
        <f>IF(C412="","",IFERROR(VLOOKUP(C412,'Point values'!$A$2:$B$100,2,0),1))</f>
      </c>
      <c r="J412" s="15">
        <f>IF(H412="","",H412*IF(E412="",1,E412)*I412)</f>
      </c>
      <c r="K412" s="15"/>
      <c r="L412" s="15">
        <f>IF(J412="","",J412-IF(K412="",0,K412))</f>
      </c>
    </row>
    <row r="413" spans="1:15" x14ac:dyDescent="0.25">
      <c r="A413" s="13"/>
      <c r="H413">
        <f>IF(OR(F413="",G413=""),"",IF(D413="Short",F413-G413,G413-F413))</f>
      </c>
      <c r="I413" s="14">
        <f>IF(C413="","",IFERROR(VLOOKUP(C413,'Point values'!$A$2:$B$100,2,0),1))</f>
      </c>
      <c r="J413" s="15">
        <f>IF(H413="","",H413*IF(E413="",1,E413)*I413)</f>
      </c>
      <c r="K413" s="15"/>
      <c r="L413" s="15">
        <f>IF(J413="","",J413-IF(K413="",0,K413))</f>
      </c>
    </row>
    <row r="414" spans="1:15" x14ac:dyDescent="0.25">
      <c r="A414" s="13"/>
      <c r="H414">
        <f>IF(OR(F414="",G414=""),"",IF(D414="Short",F414-G414,G414-F414))</f>
      </c>
      <c r="I414" s="14">
        <f>IF(C414="","",IFERROR(VLOOKUP(C414,'Point values'!$A$2:$B$100,2,0),1))</f>
      </c>
      <c r="J414" s="15">
        <f>IF(H414="","",H414*IF(E414="",1,E414)*I414)</f>
      </c>
      <c r="K414" s="15"/>
      <c r="L414" s="15">
        <f>IF(J414="","",J414-IF(K414="",0,K414))</f>
      </c>
    </row>
    <row r="415" spans="1:15" x14ac:dyDescent="0.25">
      <c r="A415" s="13"/>
      <c r="H415">
        <f>IF(OR(F415="",G415=""),"",IF(D415="Short",F415-G415,G415-F415))</f>
      </c>
      <c r="I415" s="14">
        <f>IF(C415="","",IFERROR(VLOOKUP(C415,'Point values'!$A$2:$B$100,2,0),1))</f>
      </c>
      <c r="J415" s="15">
        <f>IF(H415="","",H415*IF(E415="",1,E415)*I415)</f>
      </c>
      <c r="K415" s="15"/>
      <c r="L415" s="15">
        <f>IF(J415="","",J415-IF(K415="",0,K415))</f>
      </c>
    </row>
    <row r="416" spans="1:15" x14ac:dyDescent="0.25">
      <c r="A416" s="13"/>
      <c r="H416">
        <f>IF(OR(F416="",G416=""),"",IF(D416="Short",F416-G416,G416-F416))</f>
      </c>
      <c r="I416" s="14">
        <f>IF(C416="","",IFERROR(VLOOKUP(C416,'Point values'!$A$2:$B$100,2,0),1))</f>
      </c>
      <c r="J416" s="15">
        <f>IF(H416="","",H416*IF(E416="",1,E416)*I416)</f>
      </c>
      <c r="K416" s="15"/>
      <c r="L416" s="15">
        <f>IF(J416="","",J416-IF(K416="",0,K416))</f>
      </c>
    </row>
    <row r="417" spans="1:15" x14ac:dyDescent="0.25">
      <c r="A417" s="13"/>
      <c r="H417">
        <f>IF(OR(F417="",G417=""),"",IF(D417="Short",F417-G417,G417-F417))</f>
      </c>
      <c r="I417" s="14">
        <f>IF(C417="","",IFERROR(VLOOKUP(C417,'Point values'!$A$2:$B$100,2,0),1))</f>
      </c>
      <c r="J417" s="15">
        <f>IF(H417="","",H417*IF(E417="",1,E417)*I417)</f>
      </c>
      <c r="K417" s="15"/>
      <c r="L417" s="15">
        <f>IF(J417="","",J417-IF(K417="",0,K417))</f>
      </c>
    </row>
    <row r="418" spans="1:15" x14ac:dyDescent="0.25">
      <c r="A418" s="13"/>
      <c r="H418">
        <f>IF(OR(F418="",G418=""),"",IF(D418="Short",F418-G418,G418-F418))</f>
      </c>
      <c r="I418" s="14">
        <f>IF(C418="","",IFERROR(VLOOKUP(C418,'Point values'!$A$2:$B$100,2,0),1))</f>
      </c>
      <c r="J418" s="15">
        <f>IF(H418="","",H418*IF(E418="",1,E418)*I418)</f>
      </c>
      <c r="K418" s="15"/>
      <c r="L418" s="15">
        <f>IF(J418="","",J418-IF(K418="",0,K418))</f>
      </c>
    </row>
    <row r="419" spans="1:15" x14ac:dyDescent="0.25">
      <c r="A419" s="13"/>
      <c r="H419">
        <f>IF(OR(F419="",G419=""),"",IF(D419="Short",F419-G419,G419-F419))</f>
      </c>
      <c r="I419" s="14">
        <f>IF(C419="","",IFERROR(VLOOKUP(C419,'Point values'!$A$2:$B$100,2,0),1))</f>
      </c>
      <c r="J419" s="15">
        <f>IF(H419="","",H419*IF(E419="",1,E419)*I419)</f>
      </c>
      <c r="K419" s="15"/>
      <c r="L419" s="15">
        <f>IF(J419="","",J419-IF(K419="",0,K419))</f>
      </c>
    </row>
    <row r="420" spans="1:15" x14ac:dyDescent="0.25">
      <c r="A420" s="13"/>
      <c r="H420">
        <f>IF(OR(F420="",G420=""),"",IF(D420="Short",F420-G420,G420-F420))</f>
      </c>
      <c r="I420" s="14">
        <f>IF(C420="","",IFERROR(VLOOKUP(C420,'Point values'!$A$2:$B$100,2,0),1))</f>
      </c>
      <c r="J420" s="15">
        <f>IF(H420="","",H420*IF(E420="",1,E420)*I420)</f>
      </c>
      <c r="K420" s="15"/>
      <c r="L420" s="15">
        <f>IF(J420="","",J420-IF(K420="",0,K420))</f>
      </c>
    </row>
    <row r="421" spans="1:15" x14ac:dyDescent="0.25">
      <c r="A421" s="13"/>
      <c r="H421">
        <f>IF(OR(F421="",G421=""),"",IF(D421="Short",F421-G421,G421-F421))</f>
      </c>
      <c r="I421" s="14">
        <f>IF(C421="","",IFERROR(VLOOKUP(C421,'Point values'!$A$2:$B$100,2,0),1))</f>
      </c>
      <c r="J421" s="15">
        <f>IF(H421="","",H421*IF(E421="",1,E421)*I421)</f>
      </c>
      <c r="K421" s="15"/>
      <c r="L421" s="15">
        <f>IF(J421="","",J421-IF(K421="",0,K421))</f>
      </c>
    </row>
    <row r="422" spans="1:15" x14ac:dyDescent="0.25">
      <c r="A422" s="13"/>
      <c r="H422">
        <f>IF(OR(F422="",G422=""),"",IF(D422="Short",F422-G422,G422-F422))</f>
      </c>
      <c r="I422" s="14">
        <f>IF(C422="","",IFERROR(VLOOKUP(C422,'Point values'!$A$2:$B$100,2,0),1))</f>
      </c>
      <c r="J422" s="15">
        <f>IF(H422="","",H422*IF(E422="",1,E422)*I422)</f>
      </c>
      <c r="K422" s="15"/>
      <c r="L422" s="15">
        <f>IF(J422="","",J422-IF(K422="",0,K422))</f>
      </c>
    </row>
    <row r="423" spans="1:15" x14ac:dyDescent="0.25">
      <c r="A423" s="13"/>
      <c r="H423">
        <f>IF(OR(F423="",G423=""),"",IF(D423="Short",F423-G423,G423-F423))</f>
      </c>
      <c r="I423" s="14">
        <f>IF(C423="","",IFERROR(VLOOKUP(C423,'Point values'!$A$2:$B$100,2,0),1))</f>
      </c>
      <c r="J423" s="15">
        <f>IF(H423="","",H423*IF(E423="",1,E423)*I423)</f>
      </c>
      <c r="K423" s="15"/>
      <c r="L423" s="15">
        <f>IF(J423="","",J423-IF(K423="",0,K423))</f>
      </c>
    </row>
    <row r="424" spans="1:15" x14ac:dyDescent="0.25">
      <c r="A424" s="13"/>
      <c r="H424">
        <f>IF(OR(F424="",G424=""),"",IF(D424="Short",F424-G424,G424-F424))</f>
      </c>
      <c r="I424" s="14">
        <f>IF(C424="","",IFERROR(VLOOKUP(C424,'Point values'!$A$2:$B$100,2,0),1))</f>
      </c>
      <c r="J424" s="15">
        <f>IF(H424="","",H424*IF(E424="",1,E424)*I424)</f>
      </c>
      <c r="K424" s="15"/>
      <c r="L424" s="15">
        <f>IF(J424="","",J424-IF(K424="",0,K424))</f>
      </c>
    </row>
    <row r="425" spans="1:15" x14ac:dyDescent="0.25">
      <c r="A425" s="13"/>
      <c r="H425">
        <f>IF(OR(F425="",G425=""),"",IF(D425="Short",F425-G425,G425-F425))</f>
      </c>
      <c r="I425" s="14">
        <f>IF(C425="","",IFERROR(VLOOKUP(C425,'Point values'!$A$2:$B$100,2,0),1))</f>
      </c>
      <c r="J425" s="15">
        <f>IF(H425="","",H425*IF(E425="",1,E425)*I425)</f>
      </c>
      <c r="K425" s="15"/>
      <c r="L425" s="15">
        <f>IF(J425="","",J425-IF(K425="",0,K425))</f>
      </c>
    </row>
    <row r="426" spans="1:15" x14ac:dyDescent="0.25">
      <c r="A426" s="13"/>
      <c r="H426">
        <f>IF(OR(F426="",G426=""),"",IF(D426="Short",F426-G426,G426-F426))</f>
      </c>
      <c r="I426" s="14">
        <f>IF(C426="","",IFERROR(VLOOKUP(C426,'Point values'!$A$2:$B$100,2,0),1))</f>
      </c>
      <c r="J426" s="15">
        <f>IF(H426="","",H426*IF(E426="",1,E426)*I426)</f>
      </c>
      <c r="K426" s="15"/>
      <c r="L426" s="15">
        <f>IF(J426="","",J426-IF(K426="",0,K426))</f>
      </c>
    </row>
    <row r="427" spans="1:15" x14ac:dyDescent="0.25">
      <c r="A427" s="13"/>
      <c r="H427">
        <f>IF(OR(F427="",G427=""),"",IF(D427="Short",F427-G427,G427-F427))</f>
      </c>
      <c r="I427" s="14">
        <f>IF(C427="","",IFERROR(VLOOKUP(C427,'Point values'!$A$2:$B$100,2,0),1))</f>
      </c>
      <c r="J427" s="15">
        <f>IF(H427="","",H427*IF(E427="",1,E427)*I427)</f>
      </c>
      <c r="K427" s="15"/>
      <c r="L427" s="15">
        <f>IF(J427="","",J427-IF(K427="",0,K427))</f>
      </c>
    </row>
    <row r="428" spans="1:15" x14ac:dyDescent="0.25">
      <c r="A428" s="13"/>
      <c r="H428">
        <f>IF(OR(F428="",G428=""),"",IF(D428="Short",F428-G428,G428-F428))</f>
      </c>
      <c r="I428" s="14">
        <f>IF(C428="","",IFERROR(VLOOKUP(C428,'Point values'!$A$2:$B$100,2,0),1))</f>
      </c>
      <c r="J428" s="15">
        <f>IF(H428="","",H428*IF(E428="",1,E428)*I428)</f>
      </c>
      <c r="K428" s="15"/>
      <c r="L428" s="15">
        <f>IF(J428="","",J428-IF(K428="",0,K428))</f>
      </c>
    </row>
    <row r="429" spans="1:15" x14ac:dyDescent="0.25">
      <c r="A429" s="13"/>
      <c r="H429">
        <f>IF(OR(F429="",G429=""),"",IF(D429="Short",F429-G429,G429-F429))</f>
      </c>
      <c r="I429" s="14">
        <f>IF(C429="","",IFERROR(VLOOKUP(C429,'Point values'!$A$2:$B$100,2,0),1))</f>
      </c>
      <c r="J429" s="15">
        <f>IF(H429="","",H429*IF(E429="",1,E429)*I429)</f>
      </c>
      <c r="K429" s="15"/>
      <c r="L429" s="15">
        <f>IF(J429="","",J429-IF(K429="",0,K429))</f>
      </c>
    </row>
    <row r="430" spans="1:15" x14ac:dyDescent="0.25">
      <c r="A430" s="13"/>
      <c r="H430">
        <f>IF(OR(F430="",G430=""),"",IF(D430="Short",F430-G430,G430-F430))</f>
      </c>
      <c r="I430" s="14">
        <f>IF(C430="","",IFERROR(VLOOKUP(C430,'Point values'!$A$2:$B$100,2,0),1))</f>
      </c>
      <c r="J430" s="15">
        <f>IF(H430="","",H430*IF(E430="",1,E430)*I430)</f>
      </c>
      <c r="K430" s="15"/>
      <c r="L430" s="15">
        <f>IF(J430="","",J430-IF(K430="",0,K430))</f>
      </c>
    </row>
    <row r="431" spans="1:15" x14ac:dyDescent="0.25">
      <c r="A431" s="13"/>
      <c r="H431">
        <f>IF(OR(F431="",G431=""),"",IF(D431="Short",F431-G431,G431-F431))</f>
      </c>
      <c r="I431" s="14">
        <f>IF(C431="","",IFERROR(VLOOKUP(C431,'Point values'!$A$2:$B$100,2,0),1))</f>
      </c>
      <c r="J431" s="15">
        <f>IF(H431="","",H431*IF(E431="",1,E431)*I431)</f>
      </c>
      <c r="K431" s="15"/>
      <c r="L431" s="15">
        <f>IF(J431="","",J431-IF(K431="",0,K431))</f>
      </c>
    </row>
    <row r="432" spans="1:15" x14ac:dyDescent="0.25">
      <c r="A432" s="13"/>
      <c r="H432">
        <f>IF(OR(F432="",G432=""),"",IF(D432="Short",F432-G432,G432-F432))</f>
      </c>
      <c r="I432" s="14">
        <f>IF(C432="","",IFERROR(VLOOKUP(C432,'Point values'!$A$2:$B$100,2,0),1))</f>
      </c>
      <c r="J432" s="15">
        <f>IF(H432="","",H432*IF(E432="",1,E432)*I432)</f>
      </c>
      <c r="K432" s="15"/>
      <c r="L432" s="15">
        <f>IF(J432="","",J432-IF(K432="",0,K432))</f>
      </c>
    </row>
    <row r="433" spans="1:15" x14ac:dyDescent="0.25">
      <c r="A433" s="13"/>
      <c r="H433">
        <f>IF(OR(F433="",G433=""),"",IF(D433="Short",F433-G433,G433-F433))</f>
      </c>
      <c r="I433" s="14">
        <f>IF(C433="","",IFERROR(VLOOKUP(C433,'Point values'!$A$2:$B$100,2,0),1))</f>
      </c>
      <c r="J433" s="15">
        <f>IF(H433="","",H433*IF(E433="",1,E433)*I433)</f>
      </c>
      <c r="K433" s="15"/>
      <c r="L433" s="15">
        <f>IF(J433="","",J433-IF(K433="",0,K433))</f>
      </c>
    </row>
    <row r="434" spans="1:15" x14ac:dyDescent="0.25">
      <c r="A434" s="13"/>
      <c r="H434">
        <f>IF(OR(F434="",G434=""),"",IF(D434="Short",F434-G434,G434-F434))</f>
      </c>
      <c r="I434" s="14">
        <f>IF(C434="","",IFERROR(VLOOKUP(C434,'Point values'!$A$2:$B$100,2,0),1))</f>
      </c>
      <c r="J434" s="15">
        <f>IF(H434="","",H434*IF(E434="",1,E434)*I434)</f>
      </c>
      <c r="K434" s="15"/>
      <c r="L434" s="15">
        <f>IF(J434="","",J434-IF(K434="",0,K434))</f>
      </c>
    </row>
    <row r="435" spans="1:15" x14ac:dyDescent="0.25">
      <c r="A435" s="13"/>
      <c r="H435">
        <f>IF(OR(F435="",G435=""),"",IF(D435="Short",F435-G435,G435-F435))</f>
      </c>
      <c r="I435" s="14">
        <f>IF(C435="","",IFERROR(VLOOKUP(C435,'Point values'!$A$2:$B$100,2,0),1))</f>
      </c>
      <c r="J435" s="15">
        <f>IF(H435="","",H435*IF(E435="",1,E435)*I435)</f>
      </c>
      <c r="K435" s="15"/>
      <c r="L435" s="15">
        <f>IF(J435="","",J435-IF(K435="",0,K435))</f>
      </c>
    </row>
    <row r="436" spans="1:15" x14ac:dyDescent="0.25">
      <c r="A436" s="13"/>
      <c r="H436">
        <f>IF(OR(F436="",G436=""),"",IF(D436="Short",F436-G436,G436-F436))</f>
      </c>
      <c r="I436" s="14">
        <f>IF(C436="","",IFERROR(VLOOKUP(C436,'Point values'!$A$2:$B$100,2,0),1))</f>
      </c>
      <c r="J436" s="15">
        <f>IF(H436="","",H436*IF(E436="",1,E436)*I436)</f>
      </c>
      <c r="K436" s="15"/>
      <c r="L436" s="15">
        <f>IF(J436="","",J436-IF(K436="",0,K436))</f>
      </c>
    </row>
    <row r="437" spans="1:15" x14ac:dyDescent="0.25">
      <c r="A437" s="13"/>
      <c r="H437">
        <f>IF(OR(F437="",G437=""),"",IF(D437="Short",F437-G437,G437-F437))</f>
      </c>
      <c r="I437" s="14">
        <f>IF(C437="","",IFERROR(VLOOKUP(C437,'Point values'!$A$2:$B$100,2,0),1))</f>
      </c>
      <c r="J437" s="15">
        <f>IF(H437="","",H437*IF(E437="",1,E437)*I437)</f>
      </c>
      <c r="K437" s="15"/>
      <c r="L437" s="15">
        <f>IF(J437="","",J437-IF(K437="",0,K437))</f>
      </c>
    </row>
    <row r="438" spans="1:15" x14ac:dyDescent="0.25">
      <c r="A438" s="13"/>
      <c r="H438">
        <f>IF(OR(F438="",G438=""),"",IF(D438="Short",F438-G438,G438-F438))</f>
      </c>
      <c r="I438" s="14">
        <f>IF(C438="","",IFERROR(VLOOKUP(C438,'Point values'!$A$2:$B$100,2,0),1))</f>
      </c>
      <c r="J438" s="15">
        <f>IF(H438="","",H438*IF(E438="",1,E438)*I438)</f>
      </c>
      <c r="K438" s="15"/>
      <c r="L438" s="15">
        <f>IF(J438="","",J438-IF(K438="",0,K438))</f>
      </c>
    </row>
    <row r="439" spans="1:15" x14ac:dyDescent="0.25">
      <c r="A439" s="13"/>
      <c r="H439">
        <f>IF(OR(F439="",G439=""),"",IF(D439="Short",F439-G439,G439-F439))</f>
      </c>
      <c r="I439" s="14">
        <f>IF(C439="","",IFERROR(VLOOKUP(C439,'Point values'!$A$2:$B$100,2,0),1))</f>
      </c>
      <c r="J439" s="15">
        <f>IF(H439="","",H439*IF(E439="",1,E439)*I439)</f>
      </c>
      <c r="K439" s="15"/>
      <c r="L439" s="15">
        <f>IF(J439="","",J439-IF(K439="",0,K439))</f>
      </c>
    </row>
    <row r="440" spans="1:15" x14ac:dyDescent="0.25">
      <c r="A440" s="13"/>
      <c r="H440">
        <f>IF(OR(F440="",G440=""),"",IF(D440="Short",F440-G440,G440-F440))</f>
      </c>
      <c r="I440" s="14">
        <f>IF(C440="","",IFERROR(VLOOKUP(C440,'Point values'!$A$2:$B$100,2,0),1))</f>
      </c>
      <c r="J440" s="15">
        <f>IF(H440="","",H440*IF(E440="",1,E440)*I440)</f>
      </c>
      <c r="K440" s="15"/>
      <c r="L440" s="15">
        <f>IF(J440="","",J440-IF(K440="",0,K440))</f>
      </c>
    </row>
    <row r="441" spans="1:15" x14ac:dyDescent="0.25">
      <c r="A441" s="13"/>
      <c r="H441">
        <f>IF(OR(F441="",G441=""),"",IF(D441="Short",F441-G441,G441-F441))</f>
      </c>
      <c r="I441" s="14">
        <f>IF(C441="","",IFERROR(VLOOKUP(C441,'Point values'!$A$2:$B$100,2,0),1))</f>
      </c>
      <c r="J441" s="15">
        <f>IF(H441="","",H441*IF(E441="",1,E441)*I441)</f>
      </c>
      <c r="K441" s="15"/>
      <c r="L441" s="15">
        <f>IF(J441="","",J441-IF(K441="",0,K441))</f>
      </c>
    </row>
    <row r="442" spans="1:15" x14ac:dyDescent="0.25">
      <c r="A442" s="13"/>
      <c r="H442">
        <f>IF(OR(F442="",G442=""),"",IF(D442="Short",F442-G442,G442-F442))</f>
      </c>
      <c r="I442" s="14">
        <f>IF(C442="","",IFERROR(VLOOKUP(C442,'Point values'!$A$2:$B$100,2,0),1))</f>
      </c>
      <c r="J442" s="15">
        <f>IF(H442="","",H442*IF(E442="",1,E442)*I442)</f>
      </c>
      <c r="K442" s="15"/>
      <c r="L442" s="15">
        <f>IF(J442="","",J442-IF(K442="",0,K442))</f>
      </c>
    </row>
    <row r="443" spans="1:15" x14ac:dyDescent="0.25">
      <c r="A443" s="13"/>
      <c r="H443">
        <f>IF(OR(F443="",G443=""),"",IF(D443="Short",F443-G443,G443-F443))</f>
      </c>
      <c r="I443" s="14">
        <f>IF(C443="","",IFERROR(VLOOKUP(C443,'Point values'!$A$2:$B$100,2,0),1))</f>
      </c>
      <c r="J443" s="15">
        <f>IF(H443="","",H443*IF(E443="",1,E443)*I443)</f>
      </c>
      <c r="K443" s="15"/>
      <c r="L443" s="15">
        <f>IF(J443="","",J443-IF(K443="",0,K443))</f>
      </c>
    </row>
    <row r="444" spans="1:15" x14ac:dyDescent="0.25">
      <c r="A444" s="13"/>
      <c r="H444">
        <f>IF(OR(F444="",G444=""),"",IF(D444="Short",F444-G444,G444-F444))</f>
      </c>
      <c r="I444" s="14">
        <f>IF(C444="","",IFERROR(VLOOKUP(C444,'Point values'!$A$2:$B$100,2,0),1))</f>
      </c>
      <c r="J444" s="15">
        <f>IF(H444="","",H444*IF(E444="",1,E444)*I444)</f>
      </c>
      <c r="K444" s="15"/>
      <c r="L444" s="15">
        <f>IF(J444="","",J444-IF(K444="",0,K444))</f>
      </c>
    </row>
    <row r="445" spans="1:15" x14ac:dyDescent="0.25">
      <c r="A445" s="13"/>
      <c r="H445">
        <f>IF(OR(F445="",G445=""),"",IF(D445="Short",F445-G445,G445-F445))</f>
      </c>
      <c r="I445" s="14">
        <f>IF(C445="","",IFERROR(VLOOKUP(C445,'Point values'!$A$2:$B$100,2,0),1))</f>
      </c>
      <c r="J445" s="15">
        <f>IF(H445="","",H445*IF(E445="",1,E445)*I445)</f>
      </c>
      <c r="K445" s="15"/>
      <c r="L445" s="15">
        <f>IF(J445="","",J445-IF(K445="",0,K445))</f>
      </c>
    </row>
    <row r="446" spans="1:15" x14ac:dyDescent="0.25">
      <c r="A446" s="13"/>
      <c r="H446">
        <f>IF(OR(F446="",G446=""),"",IF(D446="Short",F446-G446,G446-F446))</f>
      </c>
      <c r="I446" s="14">
        <f>IF(C446="","",IFERROR(VLOOKUP(C446,'Point values'!$A$2:$B$100,2,0),1))</f>
      </c>
      <c r="J446" s="15">
        <f>IF(H446="","",H446*IF(E446="",1,E446)*I446)</f>
      </c>
      <c r="K446" s="15"/>
      <c r="L446" s="15">
        <f>IF(J446="","",J446-IF(K446="",0,K446))</f>
      </c>
    </row>
    <row r="447" spans="1:15" x14ac:dyDescent="0.25">
      <c r="A447" s="13"/>
      <c r="H447">
        <f>IF(OR(F447="",G447=""),"",IF(D447="Short",F447-G447,G447-F447))</f>
      </c>
      <c r="I447" s="14">
        <f>IF(C447="","",IFERROR(VLOOKUP(C447,'Point values'!$A$2:$B$100,2,0),1))</f>
      </c>
      <c r="J447" s="15">
        <f>IF(H447="","",H447*IF(E447="",1,E447)*I447)</f>
      </c>
      <c r="K447" s="15"/>
      <c r="L447" s="15">
        <f>IF(J447="","",J447-IF(K447="",0,K447))</f>
      </c>
    </row>
    <row r="448" spans="1:15" x14ac:dyDescent="0.25">
      <c r="A448" s="13"/>
      <c r="H448">
        <f>IF(OR(F448="",G448=""),"",IF(D448="Short",F448-G448,G448-F448))</f>
      </c>
      <c r="I448" s="14">
        <f>IF(C448="","",IFERROR(VLOOKUP(C448,'Point values'!$A$2:$B$100,2,0),1))</f>
      </c>
      <c r="J448" s="15">
        <f>IF(H448="","",H448*IF(E448="",1,E448)*I448)</f>
      </c>
      <c r="K448" s="15"/>
      <c r="L448" s="15">
        <f>IF(J448="","",J448-IF(K448="",0,K448))</f>
      </c>
    </row>
    <row r="449" spans="1:15" x14ac:dyDescent="0.25">
      <c r="A449" s="13"/>
      <c r="H449">
        <f>IF(OR(F449="",G449=""),"",IF(D449="Short",F449-G449,G449-F449))</f>
      </c>
      <c r="I449" s="14">
        <f>IF(C449="","",IFERROR(VLOOKUP(C449,'Point values'!$A$2:$B$100,2,0),1))</f>
      </c>
      <c r="J449" s="15">
        <f>IF(H449="","",H449*IF(E449="",1,E449)*I449)</f>
      </c>
      <c r="K449" s="15"/>
      <c r="L449" s="15">
        <f>IF(J449="","",J449-IF(K449="",0,K449))</f>
      </c>
    </row>
    <row r="450" spans="1:15" x14ac:dyDescent="0.25">
      <c r="A450" s="13"/>
      <c r="H450">
        <f>IF(OR(F450="",G450=""),"",IF(D450="Short",F450-G450,G450-F450))</f>
      </c>
      <c r="I450" s="14">
        <f>IF(C450="","",IFERROR(VLOOKUP(C450,'Point values'!$A$2:$B$100,2,0),1))</f>
      </c>
      <c r="J450" s="15">
        <f>IF(H450="","",H450*IF(E450="",1,E450)*I450)</f>
      </c>
      <c r="K450" s="15"/>
      <c r="L450" s="15">
        <f>IF(J450="","",J450-IF(K450="",0,K450))</f>
      </c>
    </row>
    <row r="451" spans="1:15" x14ac:dyDescent="0.25">
      <c r="A451" s="13"/>
      <c r="H451">
        <f>IF(OR(F451="",G451=""),"",IF(D451="Short",F451-G451,G451-F451))</f>
      </c>
      <c r="I451" s="14">
        <f>IF(C451="","",IFERROR(VLOOKUP(C451,'Point values'!$A$2:$B$100,2,0),1))</f>
      </c>
      <c r="J451" s="15">
        <f>IF(H451="","",H451*IF(E451="",1,E451)*I451)</f>
      </c>
      <c r="K451" s="15"/>
      <c r="L451" s="15">
        <f>IF(J451="","",J451-IF(K451="",0,K451))</f>
      </c>
    </row>
    <row r="452" spans="1:15" x14ac:dyDescent="0.25">
      <c r="A452" s="13"/>
      <c r="H452">
        <f>IF(OR(F452="",G452=""),"",IF(D452="Short",F452-G452,G452-F452))</f>
      </c>
      <c r="I452" s="14">
        <f>IF(C452="","",IFERROR(VLOOKUP(C452,'Point values'!$A$2:$B$100,2,0),1))</f>
      </c>
      <c r="J452" s="15">
        <f>IF(H452="","",H452*IF(E452="",1,E452)*I452)</f>
      </c>
      <c r="K452" s="15"/>
      <c r="L452" s="15">
        <f>IF(J452="","",J452-IF(K452="",0,K452))</f>
      </c>
    </row>
    <row r="453" spans="1:15" x14ac:dyDescent="0.25">
      <c r="A453" s="13"/>
      <c r="H453">
        <f>IF(OR(F453="",G453=""),"",IF(D453="Short",F453-G453,G453-F453))</f>
      </c>
      <c r="I453" s="14">
        <f>IF(C453="","",IFERROR(VLOOKUP(C453,'Point values'!$A$2:$B$100,2,0),1))</f>
      </c>
      <c r="J453" s="15">
        <f>IF(H453="","",H453*IF(E453="",1,E453)*I453)</f>
      </c>
      <c r="K453" s="15"/>
      <c r="L453" s="15">
        <f>IF(J453="","",J453-IF(K453="",0,K453))</f>
      </c>
    </row>
    <row r="454" spans="1:15" x14ac:dyDescent="0.25">
      <c r="A454" s="13"/>
      <c r="H454">
        <f>IF(OR(F454="",G454=""),"",IF(D454="Short",F454-G454,G454-F454))</f>
      </c>
      <c r="I454" s="14">
        <f>IF(C454="","",IFERROR(VLOOKUP(C454,'Point values'!$A$2:$B$100,2,0),1))</f>
      </c>
      <c r="J454" s="15">
        <f>IF(H454="","",H454*IF(E454="",1,E454)*I454)</f>
      </c>
      <c r="K454" s="15"/>
      <c r="L454" s="15">
        <f>IF(J454="","",J454-IF(K454="",0,K454))</f>
      </c>
    </row>
    <row r="455" spans="1:15" x14ac:dyDescent="0.25">
      <c r="A455" s="13"/>
      <c r="H455">
        <f>IF(OR(F455="",G455=""),"",IF(D455="Short",F455-G455,G455-F455))</f>
      </c>
      <c r="I455" s="14">
        <f>IF(C455="","",IFERROR(VLOOKUP(C455,'Point values'!$A$2:$B$100,2,0),1))</f>
      </c>
      <c r="J455" s="15">
        <f>IF(H455="","",H455*IF(E455="",1,E455)*I455)</f>
      </c>
      <c r="K455" s="15"/>
      <c r="L455" s="15">
        <f>IF(J455="","",J455-IF(K455="",0,K455))</f>
      </c>
    </row>
    <row r="456" spans="1:15" x14ac:dyDescent="0.25">
      <c r="A456" s="13"/>
      <c r="H456">
        <f>IF(OR(F456="",G456=""),"",IF(D456="Short",F456-G456,G456-F456))</f>
      </c>
      <c r="I456" s="14">
        <f>IF(C456="","",IFERROR(VLOOKUP(C456,'Point values'!$A$2:$B$100,2,0),1))</f>
      </c>
      <c r="J456" s="15">
        <f>IF(H456="","",H456*IF(E456="",1,E456)*I456)</f>
      </c>
      <c r="K456" s="15"/>
      <c r="L456" s="15">
        <f>IF(J456="","",J456-IF(K456="",0,K456))</f>
      </c>
    </row>
    <row r="457" spans="1:15" x14ac:dyDescent="0.25">
      <c r="A457" s="13"/>
      <c r="H457">
        <f>IF(OR(F457="",G457=""),"",IF(D457="Short",F457-G457,G457-F457))</f>
      </c>
      <c r="I457" s="14">
        <f>IF(C457="","",IFERROR(VLOOKUP(C457,'Point values'!$A$2:$B$100,2,0),1))</f>
      </c>
      <c r="J457" s="15">
        <f>IF(H457="","",H457*IF(E457="",1,E457)*I457)</f>
      </c>
      <c r="K457" s="15"/>
      <c r="L457" s="15">
        <f>IF(J457="","",J457-IF(K457="",0,K457))</f>
      </c>
    </row>
    <row r="458" spans="1:15" x14ac:dyDescent="0.25">
      <c r="A458" s="13"/>
      <c r="H458">
        <f>IF(OR(F458="",G458=""),"",IF(D458="Short",F458-G458,G458-F458))</f>
      </c>
      <c r="I458" s="14">
        <f>IF(C458="","",IFERROR(VLOOKUP(C458,'Point values'!$A$2:$B$100,2,0),1))</f>
      </c>
      <c r="J458" s="15">
        <f>IF(H458="","",H458*IF(E458="",1,E458)*I458)</f>
      </c>
      <c r="K458" s="15"/>
      <c r="L458" s="15">
        <f>IF(J458="","",J458-IF(K458="",0,K458))</f>
      </c>
    </row>
    <row r="459" spans="1:15" x14ac:dyDescent="0.25">
      <c r="A459" s="13"/>
      <c r="H459">
        <f>IF(OR(F459="",G459=""),"",IF(D459="Short",F459-G459,G459-F459))</f>
      </c>
      <c r="I459" s="14">
        <f>IF(C459="","",IFERROR(VLOOKUP(C459,'Point values'!$A$2:$B$100,2,0),1))</f>
      </c>
      <c r="J459" s="15">
        <f>IF(H459="","",H459*IF(E459="",1,E459)*I459)</f>
      </c>
      <c r="K459" s="15"/>
      <c r="L459" s="15">
        <f>IF(J459="","",J459-IF(K459="",0,K459))</f>
      </c>
    </row>
    <row r="460" spans="1:15" x14ac:dyDescent="0.25">
      <c r="A460" s="13"/>
      <c r="H460">
        <f>IF(OR(F460="",G460=""),"",IF(D460="Short",F460-G460,G460-F460))</f>
      </c>
      <c r="I460" s="14">
        <f>IF(C460="","",IFERROR(VLOOKUP(C460,'Point values'!$A$2:$B$100,2,0),1))</f>
      </c>
      <c r="J460" s="15">
        <f>IF(H460="","",H460*IF(E460="",1,E460)*I460)</f>
      </c>
      <c r="K460" s="15"/>
      <c r="L460" s="15">
        <f>IF(J460="","",J460-IF(K460="",0,K460))</f>
      </c>
    </row>
    <row r="461" spans="1:15" x14ac:dyDescent="0.25">
      <c r="A461" s="13"/>
      <c r="H461">
        <f>IF(OR(F461="",G461=""),"",IF(D461="Short",F461-G461,G461-F461))</f>
      </c>
      <c r="I461" s="14">
        <f>IF(C461="","",IFERROR(VLOOKUP(C461,'Point values'!$A$2:$B$100,2,0),1))</f>
      </c>
      <c r="J461" s="15">
        <f>IF(H461="","",H461*IF(E461="",1,E461)*I461)</f>
      </c>
      <c r="K461" s="15"/>
      <c r="L461" s="15">
        <f>IF(J461="","",J461-IF(K461="",0,K461))</f>
      </c>
    </row>
    <row r="462" spans="1:15" x14ac:dyDescent="0.25">
      <c r="A462" s="13"/>
      <c r="H462">
        <f>IF(OR(F462="",G462=""),"",IF(D462="Short",F462-G462,G462-F462))</f>
      </c>
      <c r="I462" s="14">
        <f>IF(C462="","",IFERROR(VLOOKUP(C462,'Point values'!$A$2:$B$100,2,0),1))</f>
      </c>
      <c r="J462" s="15">
        <f>IF(H462="","",H462*IF(E462="",1,E462)*I462)</f>
      </c>
      <c r="K462" s="15"/>
      <c r="L462" s="15">
        <f>IF(J462="","",J462-IF(K462="",0,K462))</f>
      </c>
    </row>
    <row r="463" spans="1:15" x14ac:dyDescent="0.25">
      <c r="A463" s="13"/>
      <c r="H463">
        <f>IF(OR(F463="",G463=""),"",IF(D463="Short",F463-G463,G463-F463))</f>
      </c>
      <c r="I463" s="14">
        <f>IF(C463="","",IFERROR(VLOOKUP(C463,'Point values'!$A$2:$B$100,2,0),1))</f>
      </c>
      <c r="J463" s="15">
        <f>IF(H463="","",H463*IF(E463="",1,E463)*I463)</f>
      </c>
      <c r="K463" s="15"/>
      <c r="L463" s="15">
        <f>IF(J463="","",J463-IF(K463="",0,K463))</f>
      </c>
    </row>
    <row r="464" spans="1:15" x14ac:dyDescent="0.25">
      <c r="A464" s="13"/>
      <c r="H464">
        <f>IF(OR(F464="",G464=""),"",IF(D464="Short",F464-G464,G464-F464))</f>
      </c>
      <c r="I464" s="14">
        <f>IF(C464="","",IFERROR(VLOOKUP(C464,'Point values'!$A$2:$B$100,2,0),1))</f>
      </c>
      <c r="J464" s="15">
        <f>IF(H464="","",H464*IF(E464="",1,E464)*I464)</f>
      </c>
      <c r="K464" s="15"/>
      <c r="L464" s="15">
        <f>IF(J464="","",J464-IF(K464="",0,K464))</f>
      </c>
    </row>
    <row r="465" spans="1:15" x14ac:dyDescent="0.25">
      <c r="A465" s="13"/>
      <c r="H465">
        <f>IF(OR(F465="",G465=""),"",IF(D465="Short",F465-G465,G465-F465))</f>
      </c>
      <c r="I465" s="14">
        <f>IF(C465="","",IFERROR(VLOOKUP(C465,'Point values'!$A$2:$B$100,2,0),1))</f>
      </c>
      <c r="J465" s="15">
        <f>IF(H465="","",H465*IF(E465="",1,E465)*I465)</f>
      </c>
      <c r="K465" s="15"/>
      <c r="L465" s="15">
        <f>IF(J465="","",J465-IF(K465="",0,K465))</f>
      </c>
    </row>
    <row r="466" spans="1:15" x14ac:dyDescent="0.25">
      <c r="A466" s="13"/>
      <c r="H466">
        <f>IF(OR(F466="",G466=""),"",IF(D466="Short",F466-G466,G466-F466))</f>
      </c>
      <c r="I466" s="14">
        <f>IF(C466="","",IFERROR(VLOOKUP(C466,'Point values'!$A$2:$B$100,2,0),1))</f>
      </c>
      <c r="J466" s="15">
        <f>IF(H466="","",H466*IF(E466="",1,E466)*I466)</f>
      </c>
      <c r="K466" s="15"/>
      <c r="L466" s="15">
        <f>IF(J466="","",J466-IF(K466="",0,K466))</f>
      </c>
    </row>
    <row r="467" spans="1:15" x14ac:dyDescent="0.25">
      <c r="A467" s="13"/>
      <c r="H467">
        <f>IF(OR(F467="",G467=""),"",IF(D467="Short",F467-G467,G467-F467))</f>
      </c>
      <c r="I467" s="14">
        <f>IF(C467="","",IFERROR(VLOOKUP(C467,'Point values'!$A$2:$B$100,2,0),1))</f>
      </c>
      <c r="J467" s="15">
        <f>IF(H467="","",H467*IF(E467="",1,E467)*I467)</f>
      </c>
      <c r="K467" s="15"/>
      <c r="L467" s="15">
        <f>IF(J467="","",J467-IF(K467="",0,K467))</f>
      </c>
    </row>
    <row r="468" spans="1:15" x14ac:dyDescent="0.25">
      <c r="A468" s="13"/>
      <c r="H468">
        <f>IF(OR(F468="",G468=""),"",IF(D468="Short",F468-G468,G468-F468))</f>
      </c>
      <c r="I468" s="14">
        <f>IF(C468="","",IFERROR(VLOOKUP(C468,'Point values'!$A$2:$B$100,2,0),1))</f>
      </c>
      <c r="J468" s="15">
        <f>IF(H468="","",H468*IF(E468="",1,E468)*I468)</f>
      </c>
      <c r="K468" s="15"/>
      <c r="L468" s="15">
        <f>IF(J468="","",J468-IF(K468="",0,K468))</f>
      </c>
    </row>
    <row r="469" spans="1:15" x14ac:dyDescent="0.25">
      <c r="A469" s="13"/>
      <c r="H469">
        <f>IF(OR(F469="",G469=""),"",IF(D469="Short",F469-G469,G469-F469))</f>
      </c>
      <c r="I469" s="14">
        <f>IF(C469="","",IFERROR(VLOOKUP(C469,'Point values'!$A$2:$B$100,2,0),1))</f>
      </c>
      <c r="J469" s="15">
        <f>IF(H469="","",H469*IF(E469="",1,E469)*I469)</f>
      </c>
      <c r="K469" s="15"/>
      <c r="L469" s="15">
        <f>IF(J469="","",J469-IF(K469="",0,K469))</f>
      </c>
    </row>
    <row r="470" spans="1:15" x14ac:dyDescent="0.25">
      <c r="A470" s="13"/>
      <c r="H470">
        <f>IF(OR(F470="",G470=""),"",IF(D470="Short",F470-G470,G470-F470))</f>
      </c>
      <c r="I470" s="14">
        <f>IF(C470="","",IFERROR(VLOOKUP(C470,'Point values'!$A$2:$B$100,2,0),1))</f>
      </c>
      <c r="J470" s="15">
        <f>IF(H470="","",H470*IF(E470="",1,E470)*I470)</f>
      </c>
      <c r="K470" s="15"/>
      <c r="L470" s="15">
        <f>IF(J470="","",J470-IF(K470="",0,K470))</f>
      </c>
    </row>
    <row r="471" spans="1:15" x14ac:dyDescent="0.25">
      <c r="A471" s="13"/>
      <c r="H471">
        <f>IF(OR(F471="",G471=""),"",IF(D471="Short",F471-G471,G471-F471))</f>
      </c>
      <c r="I471" s="14">
        <f>IF(C471="","",IFERROR(VLOOKUP(C471,'Point values'!$A$2:$B$100,2,0),1))</f>
      </c>
      <c r="J471" s="15">
        <f>IF(H471="","",H471*IF(E471="",1,E471)*I471)</f>
      </c>
      <c r="K471" s="15"/>
      <c r="L471" s="15">
        <f>IF(J471="","",J471-IF(K471="",0,K471))</f>
      </c>
    </row>
    <row r="472" spans="1:15" x14ac:dyDescent="0.25">
      <c r="A472" s="13"/>
      <c r="H472">
        <f>IF(OR(F472="",G472=""),"",IF(D472="Short",F472-G472,G472-F472))</f>
      </c>
      <c r="I472" s="14">
        <f>IF(C472="","",IFERROR(VLOOKUP(C472,'Point values'!$A$2:$B$100,2,0),1))</f>
      </c>
      <c r="J472" s="15">
        <f>IF(H472="","",H472*IF(E472="",1,E472)*I472)</f>
      </c>
      <c r="K472" s="15"/>
      <c r="L472" s="15">
        <f>IF(J472="","",J472-IF(K472="",0,K472))</f>
      </c>
    </row>
    <row r="473" spans="1:15" x14ac:dyDescent="0.25">
      <c r="A473" s="13"/>
      <c r="H473">
        <f>IF(OR(F473="",G473=""),"",IF(D473="Short",F473-G473,G473-F473))</f>
      </c>
      <c r="I473" s="14">
        <f>IF(C473="","",IFERROR(VLOOKUP(C473,'Point values'!$A$2:$B$100,2,0),1))</f>
      </c>
      <c r="J473" s="15">
        <f>IF(H473="","",H473*IF(E473="",1,E473)*I473)</f>
      </c>
      <c r="K473" s="15"/>
      <c r="L473" s="15">
        <f>IF(J473="","",J473-IF(K473="",0,K473))</f>
      </c>
    </row>
    <row r="474" spans="1:15" x14ac:dyDescent="0.25">
      <c r="A474" s="13"/>
      <c r="H474">
        <f>IF(OR(F474="",G474=""),"",IF(D474="Short",F474-G474,G474-F474))</f>
      </c>
      <c r="I474" s="14">
        <f>IF(C474="","",IFERROR(VLOOKUP(C474,'Point values'!$A$2:$B$100,2,0),1))</f>
      </c>
      <c r="J474" s="15">
        <f>IF(H474="","",H474*IF(E474="",1,E474)*I474)</f>
      </c>
      <c r="K474" s="15"/>
      <c r="L474" s="15">
        <f>IF(J474="","",J474-IF(K474="",0,K474))</f>
      </c>
    </row>
    <row r="475" spans="1:15" x14ac:dyDescent="0.25">
      <c r="A475" s="13"/>
      <c r="H475">
        <f>IF(OR(F475="",G475=""),"",IF(D475="Short",F475-G475,G475-F475))</f>
      </c>
      <c r="I475" s="14">
        <f>IF(C475="","",IFERROR(VLOOKUP(C475,'Point values'!$A$2:$B$100,2,0),1))</f>
      </c>
      <c r="J475" s="15">
        <f>IF(H475="","",H475*IF(E475="",1,E475)*I475)</f>
      </c>
      <c r="K475" s="15"/>
      <c r="L475" s="15">
        <f>IF(J475="","",J475-IF(K475="",0,K475))</f>
      </c>
    </row>
    <row r="476" spans="1:15" x14ac:dyDescent="0.25">
      <c r="A476" s="13"/>
      <c r="H476">
        <f>IF(OR(F476="",G476=""),"",IF(D476="Short",F476-G476,G476-F476))</f>
      </c>
      <c r="I476" s="14">
        <f>IF(C476="","",IFERROR(VLOOKUP(C476,'Point values'!$A$2:$B$100,2,0),1))</f>
      </c>
      <c r="J476" s="15">
        <f>IF(H476="","",H476*IF(E476="",1,E476)*I476)</f>
      </c>
      <c r="K476" s="15"/>
      <c r="L476" s="15">
        <f>IF(J476="","",J476-IF(K476="",0,K476))</f>
      </c>
    </row>
    <row r="477" spans="1:15" x14ac:dyDescent="0.25">
      <c r="A477" s="13"/>
      <c r="H477">
        <f>IF(OR(F477="",G477=""),"",IF(D477="Short",F477-G477,G477-F477))</f>
      </c>
      <c r="I477" s="14">
        <f>IF(C477="","",IFERROR(VLOOKUP(C477,'Point values'!$A$2:$B$100,2,0),1))</f>
      </c>
      <c r="J477" s="15">
        <f>IF(H477="","",H477*IF(E477="",1,E477)*I477)</f>
      </c>
      <c r="K477" s="15"/>
      <c r="L477" s="15">
        <f>IF(J477="","",J477-IF(K477="",0,K477))</f>
      </c>
    </row>
    <row r="478" spans="1:15" x14ac:dyDescent="0.25">
      <c r="A478" s="13"/>
      <c r="H478">
        <f>IF(OR(F478="",G478=""),"",IF(D478="Short",F478-G478,G478-F478))</f>
      </c>
      <c r="I478" s="14">
        <f>IF(C478="","",IFERROR(VLOOKUP(C478,'Point values'!$A$2:$B$100,2,0),1))</f>
      </c>
      <c r="J478" s="15">
        <f>IF(H478="","",H478*IF(E478="",1,E478)*I478)</f>
      </c>
      <c r="K478" s="15"/>
      <c r="L478" s="15">
        <f>IF(J478="","",J478-IF(K478="",0,K478))</f>
      </c>
    </row>
    <row r="479" spans="1:15" x14ac:dyDescent="0.25">
      <c r="A479" s="13"/>
      <c r="H479">
        <f>IF(OR(F479="",G479=""),"",IF(D479="Short",F479-G479,G479-F479))</f>
      </c>
      <c r="I479" s="14">
        <f>IF(C479="","",IFERROR(VLOOKUP(C479,'Point values'!$A$2:$B$100,2,0),1))</f>
      </c>
      <c r="J479" s="15">
        <f>IF(H479="","",H479*IF(E479="",1,E479)*I479)</f>
      </c>
      <c r="K479" s="15"/>
      <c r="L479" s="15">
        <f>IF(J479="","",J479-IF(K479="",0,K479))</f>
      </c>
    </row>
    <row r="480" spans="1:15" x14ac:dyDescent="0.25">
      <c r="A480" s="13"/>
      <c r="H480">
        <f>IF(OR(F480="",G480=""),"",IF(D480="Short",F480-G480,G480-F480))</f>
      </c>
      <c r="I480" s="14">
        <f>IF(C480="","",IFERROR(VLOOKUP(C480,'Point values'!$A$2:$B$100,2,0),1))</f>
      </c>
      <c r="J480" s="15">
        <f>IF(H480="","",H480*IF(E480="",1,E480)*I480)</f>
      </c>
      <c r="K480" s="15"/>
      <c r="L480" s="15">
        <f>IF(J480="","",J480-IF(K480="",0,K480))</f>
      </c>
    </row>
    <row r="481" spans="1:15" x14ac:dyDescent="0.25">
      <c r="A481" s="13"/>
      <c r="H481">
        <f>IF(OR(F481="",G481=""),"",IF(D481="Short",F481-G481,G481-F481))</f>
      </c>
      <c r="I481" s="14">
        <f>IF(C481="","",IFERROR(VLOOKUP(C481,'Point values'!$A$2:$B$100,2,0),1))</f>
      </c>
      <c r="J481" s="15">
        <f>IF(H481="","",H481*IF(E481="",1,E481)*I481)</f>
      </c>
      <c r="K481" s="15"/>
      <c r="L481" s="15">
        <f>IF(J481="","",J481-IF(K481="",0,K481))</f>
      </c>
    </row>
    <row r="482" spans="1:15" x14ac:dyDescent="0.25">
      <c r="A482" s="13"/>
      <c r="H482">
        <f>IF(OR(F482="",G482=""),"",IF(D482="Short",F482-G482,G482-F482))</f>
      </c>
      <c r="I482" s="14">
        <f>IF(C482="","",IFERROR(VLOOKUP(C482,'Point values'!$A$2:$B$100,2,0),1))</f>
      </c>
      <c r="J482" s="15">
        <f>IF(H482="","",H482*IF(E482="",1,E482)*I482)</f>
      </c>
      <c r="K482" s="15"/>
      <c r="L482" s="15">
        <f>IF(J482="","",J482-IF(K482="",0,K482))</f>
      </c>
    </row>
    <row r="483" spans="1:15" x14ac:dyDescent="0.25">
      <c r="A483" s="13"/>
      <c r="H483">
        <f>IF(OR(F483="",G483=""),"",IF(D483="Short",F483-G483,G483-F483))</f>
      </c>
      <c r="I483" s="14">
        <f>IF(C483="","",IFERROR(VLOOKUP(C483,'Point values'!$A$2:$B$100,2,0),1))</f>
      </c>
      <c r="J483" s="15">
        <f>IF(H483="","",H483*IF(E483="",1,E483)*I483)</f>
      </c>
      <c r="K483" s="15"/>
      <c r="L483" s="15">
        <f>IF(J483="","",J483-IF(K483="",0,K483))</f>
      </c>
    </row>
    <row r="484" spans="1:15" x14ac:dyDescent="0.25">
      <c r="A484" s="13"/>
      <c r="H484">
        <f>IF(OR(F484="",G484=""),"",IF(D484="Short",F484-G484,G484-F484))</f>
      </c>
      <c r="I484" s="14">
        <f>IF(C484="","",IFERROR(VLOOKUP(C484,'Point values'!$A$2:$B$100,2,0),1))</f>
      </c>
      <c r="J484" s="15">
        <f>IF(H484="","",H484*IF(E484="",1,E484)*I484)</f>
      </c>
      <c r="K484" s="15"/>
      <c r="L484" s="15">
        <f>IF(J484="","",J484-IF(K484="",0,K484))</f>
      </c>
    </row>
    <row r="485" spans="1:15" x14ac:dyDescent="0.25">
      <c r="A485" s="13"/>
      <c r="H485">
        <f>IF(OR(F485="",G485=""),"",IF(D485="Short",F485-G485,G485-F485))</f>
      </c>
      <c r="I485" s="14">
        <f>IF(C485="","",IFERROR(VLOOKUP(C485,'Point values'!$A$2:$B$100,2,0),1))</f>
      </c>
      <c r="J485" s="15">
        <f>IF(H485="","",H485*IF(E485="",1,E485)*I485)</f>
      </c>
      <c r="K485" s="15"/>
      <c r="L485" s="15">
        <f>IF(J485="","",J485-IF(K485="",0,K485))</f>
      </c>
    </row>
    <row r="486" spans="1:15" x14ac:dyDescent="0.25">
      <c r="A486" s="13"/>
      <c r="H486">
        <f>IF(OR(F486="",G486=""),"",IF(D486="Short",F486-G486,G486-F486))</f>
      </c>
      <c r="I486" s="14">
        <f>IF(C486="","",IFERROR(VLOOKUP(C486,'Point values'!$A$2:$B$100,2,0),1))</f>
      </c>
      <c r="J486" s="15">
        <f>IF(H486="","",H486*IF(E486="",1,E486)*I486)</f>
      </c>
      <c r="K486" s="15"/>
      <c r="L486" s="15">
        <f>IF(J486="","",J486-IF(K486="",0,K486))</f>
      </c>
    </row>
    <row r="487" spans="1:15" x14ac:dyDescent="0.25">
      <c r="A487" s="13"/>
      <c r="H487">
        <f>IF(OR(F487="",G487=""),"",IF(D487="Short",F487-G487,G487-F487))</f>
      </c>
      <c r="I487" s="14">
        <f>IF(C487="","",IFERROR(VLOOKUP(C487,'Point values'!$A$2:$B$100,2,0),1))</f>
      </c>
      <c r="J487" s="15">
        <f>IF(H487="","",H487*IF(E487="",1,E487)*I487)</f>
      </c>
      <c r="K487" s="15"/>
      <c r="L487" s="15">
        <f>IF(J487="","",J487-IF(K487="",0,K487))</f>
      </c>
    </row>
    <row r="488" spans="1:15" x14ac:dyDescent="0.25">
      <c r="A488" s="13"/>
      <c r="H488">
        <f>IF(OR(F488="",G488=""),"",IF(D488="Short",F488-G488,G488-F488))</f>
      </c>
      <c r="I488" s="14">
        <f>IF(C488="","",IFERROR(VLOOKUP(C488,'Point values'!$A$2:$B$100,2,0),1))</f>
      </c>
      <c r="J488" s="15">
        <f>IF(H488="","",H488*IF(E488="",1,E488)*I488)</f>
      </c>
      <c r="K488" s="15"/>
      <c r="L488" s="15">
        <f>IF(J488="","",J488-IF(K488="",0,K488))</f>
      </c>
    </row>
    <row r="489" spans="1:15" x14ac:dyDescent="0.25">
      <c r="A489" s="13"/>
      <c r="H489">
        <f>IF(OR(F489="",G489=""),"",IF(D489="Short",F489-G489,G489-F489))</f>
      </c>
      <c r="I489" s="14">
        <f>IF(C489="","",IFERROR(VLOOKUP(C489,'Point values'!$A$2:$B$100,2,0),1))</f>
      </c>
      <c r="J489" s="15">
        <f>IF(H489="","",H489*IF(E489="",1,E489)*I489)</f>
      </c>
      <c r="K489" s="15"/>
      <c r="L489" s="15">
        <f>IF(J489="","",J489-IF(K489="",0,K489))</f>
      </c>
    </row>
    <row r="490" spans="1:15" x14ac:dyDescent="0.25">
      <c r="A490" s="13"/>
      <c r="H490">
        <f>IF(OR(F490="",G490=""),"",IF(D490="Short",F490-G490,G490-F490))</f>
      </c>
      <c r="I490" s="14">
        <f>IF(C490="","",IFERROR(VLOOKUP(C490,'Point values'!$A$2:$B$100,2,0),1))</f>
      </c>
      <c r="J490" s="15">
        <f>IF(H490="","",H490*IF(E490="",1,E490)*I490)</f>
      </c>
      <c r="K490" s="15"/>
      <c r="L490" s="15">
        <f>IF(J490="","",J490-IF(K490="",0,K490))</f>
      </c>
    </row>
    <row r="491" spans="1:15" x14ac:dyDescent="0.25">
      <c r="A491" s="13"/>
      <c r="H491">
        <f>IF(OR(F491="",G491=""),"",IF(D491="Short",F491-G491,G491-F491))</f>
      </c>
      <c r="I491" s="14">
        <f>IF(C491="","",IFERROR(VLOOKUP(C491,'Point values'!$A$2:$B$100,2,0),1))</f>
      </c>
      <c r="J491" s="15">
        <f>IF(H491="","",H491*IF(E491="",1,E491)*I491)</f>
      </c>
      <c r="K491" s="15"/>
      <c r="L491" s="15">
        <f>IF(J491="","",J491-IF(K491="",0,K491))</f>
      </c>
    </row>
    <row r="492" spans="1:15" x14ac:dyDescent="0.25">
      <c r="A492" s="13"/>
      <c r="H492">
        <f>IF(OR(F492="",G492=""),"",IF(D492="Short",F492-G492,G492-F492))</f>
      </c>
      <c r="I492" s="14">
        <f>IF(C492="","",IFERROR(VLOOKUP(C492,'Point values'!$A$2:$B$100,2,0),1))</f>
      </c>
      <c r="J492" s="15">
        <f>IF(H492="","",H492*IF(E492="",1,E492)*I492)</f>
      </c>
      <c r="K492" s="15"/>
      <c r="L492" s="15">
        <f>IF(J492="","",J492-IF(K492="",0,K492))</f>
      </c>
    </row>
    <row r="493" spans="1:15" x14ac:dyDescent="0.25">
      <c r="A493" s="13"/>
      <c r="H493">
        <f>IF(OR(F493="",G493=""),"",IF(D493="Short",F493-G493,G493-F493))</f>
      </c>
      <c r="I493" s="14">
        <f>IF(C493="","",IFERROR(VLOOKUP(C493,'Point values'!$A$2:$B$100,2,0),1))</f>
      </c>
      <c r="J493" s="15">
        <f>IF(H493="","",H493*IF(E493="",1,E493)*I493)</f>
      </c>
      <c r="K493" s="15"/>
      <c r="L493" s="15">
        <f>IF(J493="","",J493-IF(K493="",0,K493))</f>
      </c>
    </row>
    <row r="494" spans="1:15" x14ac:dyDescent="0.25">
      <c r="A494" s="13"/>
      <c r="H494">
        <f>IF(OR(F494="",G494=""),"",IF(D494="Short",F494-G494,G494-F494))</f>
      </c>
      <c r="I494" s="14">
        <f>IF(C494="","",IFERROR(VLOOKUP(C494,'Point values'!$A$2:$B$100,2,0),1))</f>
      </c>
      <c r="J494" s="15">
        <f>IF(H494="","",H494*IF(E494="",1,E494)*I494)</f>
      </c>
      <c r="K494" s="15"/>
      <c r="L494" s="15">
        <f>IF(J494="","",J494-IF(K494="",0,K494))</f>
      </c>
    </row>
    <row r="495" spans="1:15" x14ac:dyDescent="0.25">
      <c r="A495" s="13"/>
      <c r="H495">
        <f>IF(OR(F495="",G495=""),"",IF(D495="Short",F495-G495,G495-F495))</f>
      </c>
      <c r="I495" s="14">
        <f>IF(C495="","",IFERROR(VLOOKUP(C495,'Point values'!$A$2:$B$100,2,0),1))</f>
      </c>
      <c r="J495" s="15">
        <f>IF(H495="","",H495*IF(E495="",1,E495)*I495)</f>
      </c>
      <c r="K495" s="15"/>
      <c r="L495" s="15">
        <f>IF(J495="","",J495-IF(K495="",0,K495))</f>
      </c>
    </row>
    <row r="496" spans="1:15" x14ac:dyDescent="0.25">
      <c r="A496" s="13"/>
      <c r="H496">
        <f>IF(OR(F496="",G496=""),"",IF(D496="Short",F496-G496,G496-F496))</f>
      </c>
      <c r="I496" s="14">
        <f>IF(C496="","",IFERROR(VLOOKUP(C496,'Point values'!$A$2:$B$100,2,0),1))</f>
      </c>
      <c r="J496" s="15">
        <f>IF(H496="","",H496*IF(E496="",1,E496)*I496)</f>
      </c>
      <c r="K496" s="15"/>
      <c r="L496" s="15">
        <f>IF(J496="","",J496-IF(K496="",0,K496))</f>
      </c>
    </row>
    <row r="497" spans="1:15" x14ac:dyDescent="0.25">
      <c r="A497" s="13"/>
      <c r="H497">
        <f>IF(OR(F497="",G497=""),"",IF(D497="Short",F497-G497,G497-F497))</f>
      </c>
      <c r="I497" s="14">
        <f>IF(C497="","",IFERROR(VLOOKUP(C497,'Point values'!$A$2:$B$100,2,0),1))</f>
      </c>
      <c r="J497" s="15">
        <f>IF(H497="","",H497*IF(E497="",1,E497)*I497)</f>
      </c>
      <c r="K497" s="15"/>
      <c r="L497" s="15">
        <f>IF(J497="","",J497-IF(K497="",0,K497))</f>
      </c>
    </row>
    <row r="498" spans="1:15" x14ac:dyDescent="0.25">
      <c r="A498" s="13"/>
      <c r="H498">
        <f>IF(OR(F498="",G498=""),"",IF(D498="Short",F498-G498,G498-F498))</f>
      </c>
      <c r="I498" s="14">
        <f>IF(C498="","",IFERROR(VLOOKUP(C498,'Point values'!$A$2:$B$100,2,0),1))</f>
      </c>
      <c r="J498" s="15">
        <f>IF(H498="","",H498*IF(E498="",1,E498)*I498)</f>
      </c>
      <c r="K498" s="15"/>
      <c r="L498" s="15">
        <f>IF(J498="","",J498-IF(K498="",0,K498))</f>
      </c>
    </row>
    <row r="499" spans="1:15" x14ac:dyDescent="0.25">
      <c r="A499" s="13"/>
      <c r="H499">
        <f>IF(OR(F499="",G499=""),"",IF(D499="Short",F499-G499,G499-F499))</f>
      </c>
      <c r="I499" s="14">
        <f>IF(C499="","",IFERROR(VLOOKUP(C499,'Point values'!$A$2:$B$100,2,0),1))</f>
      </c>
      <c r="J499" s="15">
        <f>IF(H499="","",H499*IF(E499="",1,E499)*I499)</f>
      </c>
      <c r="K499" s="15"/>
      <c r="L499" s="15">
        <f>IF(J499="","",J499-IF(K499="",0,K499))</f>
      </c>
    </row>
    <row r="500" spans="1:15" x14ac:dyDescent="0.25">
      <c r="A500" s="13"/>
      <c r="H500">
        <f>IF(OR(F500="",G500=""),"",IF(D500="Short",F500-G500,G500-F500))</f>
      </c>
      <c r="I500" s="14">
        <f>IF(C500="","",IFERROR(VLOOKUP(C500,'Point values'!$A$2:$B$100,2,0),1))</f>
      </c>
      <c r="J500" s="15">
        <f>IF(H500="","",H500*IF(E500="",1,E500)*I500)</f>
      </c>
      <c r="K500" s="15"/>
      <c r="L500" s="15">
        <f>IF(J500="","",J500-IF(K500="",0,K500))</f>
      </c>
    </row>
    <row r="501" spans="1:15" x14ac:dyDescent="0.25">
      <c r="A501" s="13"/>
      <c r="H501">
        <f>IF(OR(F501="",G501=""),"",IF(D501="Short",F501-G501,G501-F501))</f>
      </c>
      <c r="I501" s="14">
        <f>IF(C501="","",IFERROR(VLOOKUP(C501,'Point values'!$A$2:$B$100,2,0),1))</f>
      </c>
      <c r="J501" s="15">
        <f>IF(H501="","",H501*IF(E501="",1,E501)*I501)</f>
      </c>
      <c r="K501" s="15"/>
      <c r="L501" s="15">
        <f>IF(J501="","",J501-IF(K501="",0,K501))</f>
      </c>
    </row>
  </sheetData>
  <conditionalFormatting sqref="L2:L501">
    <cfRule type="cellIs" dxfId="0" priority="1" operator="greaterThan">
      <formula>0</formula>
    </cfRule>
    <cfRule type="cellIs" dxfId="1" priority="2" operator="lessThan">
      <formula>0</formula>
    </cfRule>
  </conditionalFormatting>
  <dataValidations count="12">
    <dataValidation type="date" operator="greaterThan" allowBlank="1" sqref="A10:A501">
      <formula1>36526</formula1>
    </dataValidation>
    <dataValidation type="date" operator="greaterThan" allowBlank="1" sqref="A2:A501">
      <formula1>36526</formula1>
    </dataValidation>
    <dataValidation type="list" allowBlank="1" sqref="C10:C501">
      <formula1>'Point values'!$A$2:$A$100</formula1>
    </dataValidation>
    <dataValidation type="list" allowBlank="1" sqref="C2:C501">
      <formula1>'Point values'!$A$2:$A$100</formula1>
    </dataValidation>
    <dataValidation type="list" allowBlank="1" sqref="D10:D501">
      <formula1>"Long,Short"</formula1>
    </dataValidation>
    <dataValidation type="list" allowBlank="1" sqref="D2:D501">
      <formula1>"Long,Short"</formula1>
    </dataValidation>
    <dataValidation type="list" allowBlank="1" sqref="M10:M501">
      <formula1>'Lists'!$A$2:$A$100</formula1>
    </dataValidation>
    <dataValidation type="list" allowBlank="1" sqref="M2:M501">
      <formula1>'Lists'!$A$2:$A$100</formula1>
    </dataValidation>
    <dataValidation type="list" allowBlank="1" sqref="N10:N501">
      <formula1>'Lists'!$B$2:$B$100</formula1>
    </dataValidation>
    <dataValidation type="list" allowBlank="1" sqref="N2:N501">
      <formula1>'Lists'!$B$2:$B$100</formula1>
    </dataValidation>
    <dataValidation type="list" allowBlank="1" sqref="O10:O501">
      <formula1>"A+,A,A-,B+,B,B-"</formula1>
    </dataValidation>
    <dataValidation type="list" allowBlank="1" sqref="O2:O501">
      <formula1>"A+,A,A-,B+,B,B-"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1" customWidth="1"/>
    <col min="4" max="4" width="18" customWidth="1"/>
    <col min="5" max="5" width="17" customWidth="1"/>
    <col min="6" max="7" width="40" customWidth="1"/>
  </cols>
  <sheetData>
    <row r="1" ht="30" customHeight="1" spans="1:7" x14ac:dyDescent="0.25">
      <c r="A1" s="8" t="s">
        <v>18</v>
      </c>
      <c r="B1" s="8" t="s">
        <v>29</v>
      </c>
      <c r="C1" s="8" t="s">
        <v>47</v>
      </c>
      <c r="D1" s="8" t="s">
        <v>48</v>
      </c>
      <c r="E1" s="8" t="s">
        <v>49</v>
      </c>
      <c r="F1" s="8" t="s">
        <v>50</v>
      </c>
      <c r="G1" s="8" t="s">
        <v>51</v>
      </c>
    </row>
    <row r="2" spans="1:5" x14ac:dyDescent="0.25">
      <c r="A2" s="13">
        <v>46315.5</v>
      </c>
      <c r="B2" s="15">
        <f>IF(A2="","",SUMIFS('Trades'!$L$2:$L$501,'Trades'!$A$2:$A$501,A2))</f>
      </c>
      <c r="C2">
        <f>IF(A2="","",COUNTIFS('Trades'!$A$2:$A$501,A2,'Trades'!$L$2:$L$501,"&lt;&gt;"))</f>
      </c>
    </row>
    <row r="3" spans="1:5" x14ac:dyDescent="0.25">
      <c r="A3" s="13">
        <v>46316.5</v>
      </c>
      <c r="B3" s="15">
        <f>IF(A3="","",SUMIFS('Trades'!$L$2:$L$501,'Trades'!$A$2:$A$501,A3))</f>
      </c>
      <c r="C3">
        <f>IF(A3="","",COUNTIFS('Trades'!$A$2:$A$501,A3,'Trades'!$L$2:$L$501,"&lt;&gt;"))</f>
      </c>
    </row>
    <row r="4" spans="1:5" x14ac:dyDescent="0.25">
      <c r="A4" s="13"/>
      <c r="B4" s="15">
        <f>IF(A4="","",SUMIFS('Trades'!$L$2:$L$501,'Trades'!$A$2:$A$501,A4))</f>
      </c>
      <c r="C4">
        <f>IF(A4="","",COUNTIFS('Trades'!$A$2:$A$501,A4,'Trades'!$L$2:$L$501,"&lt;&gt;"))</f>
      </c>
    </row>
    <row r="5" spans="1:5" x14ac:dyDescent="0.25">
      <c r="A5" s="13"/>
      <c r="B5" s="15">
        <f>IF(A5="","",SUMIFS('Trades'!$L$2:$L$501,'Trades'!$A$2:$A$501,A5))</f>
      </c>
      <c r="C5">
        <f>IF(A5="","",COUNTIFS('Trades'!$A$2:$A$501,A5,'Trades'!$L$2:$L$501,"&lt;&gt;"))</f>
      </c>
    </row>
    <row r="6" spans="1:5" x14ac:dyDescent="0.25">
      <c r="A6" s="13"/>
      <c r="B6" s="15">
        <f>IF(A6="","",SUMIFS('Trades'!$L$2:$L$501,'Trades'!$A$2:$A$501,A6))</f>
      </c>
      <c r="C6">
        <f>IF(A6="","",COUNTIFS('Trades'!$A$2:$A$501,A6,'Trades'!$L$2:$L$501,"&lt;&gt;"))</f>
      </c>
    </row>
    <row r="7" spans="1:5" x14ac:dyDescent="0.25">
      <c r="A7" s="13"/>
      <c r="B7" s="15">
        <f>IF(A7="","",SUMIFS('Trades'!$L$2:$L$501,'Trades'!$A$2:$A$501,A7))</f>
      </c>
      <c r="C7">
        <f>IF(A7="","",COUNTIFS('Trades'!$A$2:$A$501,A7,'Trades'!$L$2:$L$501,"&lt;&gt;"))</f>
      </c>
    </row>
    <row r="8" spans="1:5" x14ac:dyDescent="0.25">
      <c r="A8" s="13"/>
      <c r="B8" s="15">
        <f>IF(A8="","",SUMIFS('Trades'!$L$2:$L$501,'Trades'!$A$2:$A$501,A8))</f>
      </c>
      <c r="C8">
        <f>IF(A8="","",COUNTIFS('Trades'!$A$2:$A$501,A8,'Trades'!$L$2:$L$501,"&lt;&gt;"))</f>
      </c>
    </row>
    <row r="9" spans="1:5" x14ac:dyDescent="0.25">
      <c r="A9" s="13"/>
      <c r="B9" s="15">
        <f>IF(A9="","",SUMIFS('Trades'!$L$2:$L$501,'Trades'!$A$2:$A$501,A9))</f>
      </c>
      <c r="C9">
        <f>IF(A9="","",COUNTIFS('Trades'!$A$2:$A$501,A9,'Trades'!$L$2:$L$501,"&lt;&gt;"))</f>
      </c>
    </row>
    <row r="10" spans="1:5" x14ac:dyDescent="0.25">
      <c r="A10" s="13"/>
      <c r="B10" s="15">
        <f>IF(A10="","",SUMIFS('Trades'!$L$2:$L$501,'Trades'!$A$2:$A$501,A10))</f>
      </c>
      <c r="C10">
        <f>IF(A10="","",COUNTIFS('Trades'!$A$2:$A$501,A10,'Trades'!$L$2:$L$501,"&lt;&gt;"))</f>
      </c>
    </row>
    <row r="11" spans="1:5" x14ac:dyDescent="0.25">
      <c r="A11" s="13"/>
      <c r="B11" s="15">
        <f>IF(A11="","",SUMIFS('Trades'!$L$2:$L$501,'Trades'!$A$2:$A$501,A11))</f>
      </c>
      <c r="C11">
        <f>IF(A11="","",COUNTIFS('Trades'!$A$2:$A$501,A11,'Trades'!$L$2:$L$501,"&lt;&gt;"))</f>
      </c>
    </row>
    <row r="12" spans="1:5" x14ac:dyDescent="0.25">
      <c r="A12" s="13"/>
      <c r="B12" s="15">
        <f>IF(A12="","",SUMIFS('Trades'!$L$2:$L$501,'Trades'!$A$2:$A$501,A12))</f>
      </c>
      <c r="C12">
        <f>IF(A12="","",COUNTIFS('Trades'!$A$2:$A$501,A12,'Trades'!$L$2:$L$501,"&lt;&gt;"))</f>
      </c>
    </row>
    <row r="13" spans="1:5" x14ac:dyDescent="0.25">
      <c r="A13" s="13"/>
      <c r="B13" s="15">
        <f>IF(A13="","",SUMIFS('Trades'!$L$2:$L$501,'Trades'!$A$2:$A$501,A13))</f>
      </c>
      <c r="C13">
        <f>IF(A13="","",COUNTIFS('Trades'!$A$2:$A$501,A13,'Trades'!$L$2:$L$501,"&lt;&gt;"))</f>
      </c>
    </row>
    <row r="14" spans="1:5" x14ac:dyDescent="0.25">
      <c r="A14" s="13"/>
      <c r="B14" s="15">
        <f>IF(A14="","",SUMIFS('Trades'!$L$2:$L$501,'Trades'!$A$2:$A$501,A14))</f>
      </c>
      <c r="C14">
        <f>IF(A14="","",COUNTIFS('Trades'!$A$2:$A$501,A14,'Trades'!$L$2:$L$501,"&lt;&gt;"))</f>
      </c>
    </row>
    <row r="15" spans="1:5" x14ac:dyDescent="0.25">
      <c r="A15" s="13"/>
      <c r="B15" s="15">
        <f>IF(A15="","",SUMIFS('Trades'!$L$2:$L$501,'Trades'!$A$2:$A$501,A15))</f>
      </c>
      <c r="C15">
        <f>IF(A15="","",COUNTIFS('Trades'!$A$2:$A$501,A15,'Trades'!$L$2:$L$501,"&lt;&gt;"))</f>
      </c>
    </row>
    <row r="16" spans="1:5" x14ac:dyDescent="0.25">
      <c r="A16" s="13"/>
      <c r="B16" s="15">
        <f>IF(A16="","",SUMIFS('Trades'!$L$2:$L$501,'Trades'!$A$2:$A$501,A16))</f>
      </c>
      <c r="C16">
        <f>IF(A16="","",COUNTIFS('Trades'!$A$2:$A$501,A16,'Trades'!$L$2:$L$501,"&lt;&gt;"))</f>
      </c>
    </row>
    <row r="17" spans="1:5" x14ac:dyDescent="0.25">
      <c r="A17" s="13"/>
      <c r="B17" s="15">
        <f>IF(A17="","",SUMIFS('Trades'!$L$2:$L$501,'Trades'!$A$2:$A$501,A17))</f>
      </c>
      <c r="C17">
        <f>IF(A17="","",COUNTIFS('Trades'!$A$2:$A$501,A17,'Trades'!$L$2:$L$501,"&lt;&gt;"))</f>
      </c>
    </row>
    <row r="18" spans="1:5" x14ac:dyDescent="0.25">
      <c r="A18" s="13"/>
      <c r="B18" s="15">
        <f>IF(A18="","",SUMIFS('Trades'!$L$2:$L$501,'Trades'!$A$2:$A$501,A18))</f>
      </c>
      <c r="C18">
        <f>IF(A18="","",COUNTIFS('Trades'!$A$2:$A$501,A18,'Trades'!$L$2:$L$501,"&lt;&gt;"))</f>
      </c>
    </row>
    <row r="19" spans="1:5" x14ac:dyDescent="0.25">
      <c r="A19" s="13"/>
      <c r="B19" s="15">
        <f>IF(A19="","",SUMIFS('Trades'!$L$2:$L$501,'Trades'!$A$2:$A$501,A19))</f>
      </c>
      <c r="C19">
        <f>IF(A19="","",COUNTIFS('Trades'!$A$2:$A$501,A19,'Trades'!$L$2:$L$501,"&lt;&gt;"))</f>
      </c>
    </row>
    <row r="20" spans="1:5" x14ac:dyDescent="0.25">
      <c r="A20" s="13"/>
      <c r="B20" s="15">
        <f>IF(A20="","",SUMIFS('Trades'!$L$2:$L$501,'Trades'!$A$2:$A$501,A20))</f>
      </c>
      <c r="C20">
        <f>IF(A20="","",COUNTIFS('Trades'!$A$2:$A$501,A20,'Trades'!$L$2:$L$501,"&lt;&gt;"))</f>
      </c>
    </row>
    <row r="21" spans="1:5" x14ac:dyDescent="0.25">
      <c r="A21" s="13"/>
      <c r="B21" s="15">
        <f>IF(A21="","",SUMIFS('Trades'!$L$2:$L$501,'Trades'!$A$2:$A$501,A21))</f>
      </c>
      <c r="C21">
        <f>IF(A21="","",COUNTIFS('Trades'!$A$2:$A$501,A21,'Trades'!$L$2:$L$501,"&lt;&gt;"))</f>
      </c>
    </row>
    <row r="22" spans="1:5" x14ac:dyDescent="0.25">
      <c r="A22" s="13"/>
      <c r="B22" s="15">
        <f>IF(A22="","",SUMIFS('Trades'!$L$2:$L$501,'Trades'!$A$2:$A$501,A22))</f>
      </c>
      <c r="C22">
        <f>IF(A22="","",COUNTIFS('Trades'!$A$2:$A$501,A22,'Trades'!$L$2:$L$501,"&lt;&gt;"))</f>
      </c>
    </row>
    <row r="23" spans="1:5" x14ac:dyDescent="0.25">
      <c r="A23" s="13"/>
      <c r="B23" s="15">
        <f>IF(A23="","",SUMIFS('Trades'!$L$2:$L$501,'Trades'!$A$2:$A$501,A23))</f>
      </c>
      <c r="C23">
        <f>IF(A23="","",COUNTIFS('Trades'!$A$2:$A$501,A23,'Trades'!$L$2:$L$501,"&lt;&gt;"))</f>
      </c>
    </row>
    <row r="24" spans="1:5" x14ac:dyDescent="0.25">
      <c r="A24" s="13"/>
      <c r="B24" s="15">
        <f>IF(A24="","",SUMIFS('Trades'!$L$2:$L$501,'Trades'!$A$2:$A$501,A24))</f>
      </c>
      <c r="C24">
        <f>IF(A24="","",COUNTIFS('Trades'!$A$2:$A$501,A24,'Trades'!$L$2:$L$501,"&lt;&gt;"))</f>
      </c>
    </row>
    <row r="25" spans="1:5" x14ac:dyDescent="0.25">
      <c r="A25" s="13"/>
      <c r="B25" s="15">
        <f>IF(A25="","",SUMIFS('Trades'!$L$2:$L$501,'Trades'!$A$2:$A$501,A25))</f>
      </c>
      <c r="C25">
        <f>IF(A25="","",COUNTIFS('Trades'!$A$2:$A$501,A25,'Trades'!$L$2:$L$501,"&lt;&gt;"))</f>
      </c>
    </row>
    <row r="26" spans="1:5" x14ac:dyDescent="0.25">
      <c r="A26" s="13"/>
      <c r="B26" s="15">
        <f>IF(A26="","",SUMIFS('Trades'!$L$2:$L$501,'Trades'!$A$2:$A$501,A26))</f>
      </c>
      <c r="C26">
        <f>IF(A26="","",COUNTIFS('Trades'!$A$2:$A$501,A26,'Trades'!$L$2:$L$501,"&lt;&gt;"))</f>
      </c>
    </row>
    <row r="27" spans="1:5" x14ac:dyDescent="0.25">
      <c r="A27" s="13"/>
      <c r="B27" s="15">
        <f>IF(A27="","",SUMIFS('Trades'!$L$2:$L$501,'Trades'!$A$2:$A$501,A27))</f>
      </c>
      <c r="C27">
        <f>IF(A27="","",COUNTIFS('Trades'!$A$2:$A$501,A27,'Trades'!$L$2:$L$501,"&lt;&gt;"))</f>
      </c>
    </row>
    <row r="28" spans="1:5" x14ac:dyDescent="0.25">
      <c r="A28" s="13"/>
      <c r="B28" s="15">
        <f>IF(A28="","",SUMIFS('Trades'!$L$2:$L$501,'Trades'!$A$2:$A$501,A28))</f>
      </c>
      <c r="C28">
        <f>IF(A28="","",COUNTIFS('Trades'!$A$2:$A$501,A28,'Trades'!$L$2:$L$501,"&lt;&gt;"))</f>
      </c>
    </row>
    <row r="29" spans="1:5" x14ac:dyDescent="0.25">
      <c r="A29" s="13"/>
      <c r="B29" s="15">
        <f>IF(A29="","",SUMIFS('Trades'!$L$2:$L$501,'Trades'!$A$2:$A$501,A29))</f>
      </c>
      <c r="C29">
        <f>IF(A29="","",COUNTIFS('Trades'!$A$2:$A$501,A29,'Trades'!$L$2:$L$501,"&lt;&gt;"))</f>
      </c>
    </row>
    <row r="30" spans="1:5" x14ac:dyDescent="0.25">
      <c r="A30" s="13"/>
      <c r="B30" s="15">
        <f>IF(A30="","",SUMIFS('Trades'!$L$2:$L$501,'Trades'!$A$2:$A$501,A30))</f>
      </c>
      <c r="C30">
        <f>IF(A30="","",COUNTIFS('Trades'!$A$2:$A$501,A30,'Trades'!$L$2:$L$501,"&lt;&gt;"))</f>
      </c>
    </row>
    <row r="31" spans="1:5" x14ac:dyDescent="0.25">
      <c r="A31" s="13"/>
      <c r="B31" s="15">
        <f>IF(A31="","",SUMIFS('Trades'!$L$2:$L$501,'Trades'!$A$2:$A$501,A31))</f>
      </c>
      <c r="C31">
        <f>IF(A31="","",COUNTIFS('Trades'!$A$2:$A$501,A31,'Trades'!$L$2:$L$501,"&lt;&gt;"))</f>
      </c>
    </row>
    <row r="32" spans="1:5" x14ac:dyDescent="0.25">
      <c r="A32" s="13"/>
      <c r="B32" s="15">
        <f>IF(A32="","",SUMIFS('Trades'!$L$2:$L$501,'Trades'!$A$2:$A$501,A32))</f>
      </c>
      <c r="C32">
        <f>IF(A32="","",COUNTIFS('Trades'!$A$2:$A$501,A32,'Trades'!$L$2:$L$501,"&lt;&gt;"))</f>
      </c>
    </row>
    <row r="33" spans="1:5" x14ac:dyDescent="0.25">
      <c r="A33" s="13"/>
      <c r="B33" s="15">
        <f>IF(A33="","",SUMIFS('Trades'!$L$2:$L$501,'Trades'!$A$2:$A$501,A33))</f>
      </c>
      <c r="C33">
        <f>IF(A33="","",COUNTIFS('Trades'!$A$2:$A$501,A33,'Trades'!$L$2:$L$501,"&lt;&gt;"))</f>
      </c>
    </row>
    <row r="34" spans="1:5" x14ac:dyDescent="0.25">
      <c r="A34" s="13"/>
      <c r="B34" s="15">
        <f>IF(A34="","",SUMIFS('Trades'!$L$2:$L$501,'Trades'!$A$2:$A$501,A34))</f>
      </c>
      <c r="C34">
        <f>IF(A34="","",COUNTIFS('Trades'!$A$2:$A$501,A34,'Trades'!$L$2:$L$501,"&lt;&gt;"))</f>
      </c>
    </row>
    <row r="35" spans="1:5" x14ac:dyDescent="0.25">
      <c r="A35" s="13"/>
      <c r="B35" s="15">
        <f>IF(A35="","",SUMIFS('Trades'!$L$2:$L$501,'Trades'!$A$2:$A$501,A35))</f>
      </c>
      <c r="C35">
        <f>IF(A35="","",COUNTIFS('Trades'!$A$2:$A$501,A35,'Trades'!$L$2:$L$501,"&lt;&gt;"))</f>
      </c>
    </row>
    <row r="36" spans="1:5" x14ac:dyDescent="0.25">
      <c r="A36" s="13"/>
      <c r="B36" s="15">
        <f>IF(A36="","",SUMIFS('Trades'!$L$2:$L$501,'Trades'!$A$2:$A$501,A36))</f>
      </c>
      <c r="C36">
        <f>IF(A36="","",COUNTIFS('Trades'!$A$2:$A$501,A36,'Trades'!$L$2:$L$501,"&lt;&gt;"))</f>
      </c>
    </row>
    <row r="37" spans="1:5" x14ac:dyDescent="0.25">
      <c r="A37" s="13"/>
      <c r="B37" s="15">
        <f>IF(A37="","",SUMIFS('Trades'!$L$2:$L$501,'Trades'!$A$2:$A$501,A37))</f>
      </c>
      <c r="C37">
        <f>IF(A37="","",COUNTIFS('Trades'!$A$2:$A$501,A37,'Trades'!$L$2:$L$501,"&lt;&gt;"))</f>
      </c>
    </row>
    <row r="38" spans="1:5" x14ac:dyDescent="0.25">
      <c r="A38" s="13"/>
      <c r="B38" s="15">
        <f>IF(A38="","",SUMIFS('Trades'!$L$2:$L$501,'Trades'!$A$2:$A$501,A38))</f>
      </c>
      <c r="C38">
        <f>IF(A38="","",COUNTIFS('Trades'!$A$2:$A$501,A38,'Trades'!$L$2:$L$501,"&lt;&gt;"))</f>
      </c>
    </row>
    <row r="39" spans="1:5" x14ac:dyDescent="0.25">
      <c r="A39" s="13"/>
      <c r="B39" s="15">
        <f>IF(A39="","",SUMIFS('Trades'!$L$2:$L$501,'Trades'!$A$2:$A$501,A39))</f>
      </c>
      <c r="C39">
        <f>IF(A39="","",COUNTIFS('Trades'!$A$2:$A$501,A39,'Trades'!$L$2:$L$501,"&lt;&gt;"))</f>
      </c>
    </row>
    <row r="40" spans="1:5" x14ac:dyDescent="0.25">
      <c r="A40" s="13"/>
      <c r="B40" s="15">
        <f>IF(A40="","",SUMIFS('Trades'!$L$2:$L$501,'Trades'!$A$2:$A$501,A40))</f>
      </c>
      <c r="C40">
        <f>IF(A40="","",COUNTIFS('Trades'!$A$2:$A$501,A40,'Trades'!$L$2:$L$501,"&lt;&gt;"))</f>
      </c>
    </row>
    <row r="41" spans="1:5" x14ac:dyDescent="0.25">
      <c r="A41" s="13"/>
      <c r="B41" s="15">
        <f>IF(A41="","",SUMIFS('Trades'!$L$2:$L$501,'Trades'!$A$2:$A$501,A41))</f>
      </c>
      <c r="C41">
        <f>IF(A41="","",COUNTIFS('Trades'!$A$2:$A$501,A41,'Trades'!$L$2:$L$501,"&lt;&gt;"))</f>
      </c>
    </row>
    <row r="42" spans="1:5" x14ac:dyDescent="0.25">
      <c r="A42" s="13"/>
      <c r="B42" s="15">
        <f>IF(A42="","",SUMIFS('Trades'!$L$2:$L$501,'Trades'!$A$2:$A$501,A42))</f>
      </c>
      <c r="C42">
        <f>IF(A42="","",COUNTIFS('Trades'!$A$2:$A$501,A42,'Trades'!$L$2:$L$501,"&lt;&gt;"))</f>
      </c>
    </row>
    <row r="43" spans="1:5" x14ac:dyDescent="0.25">
      <c r="A43" s="13"/>
      <c r="B43" s="15">
        <f>IF(A43="","",SUMIFS('Trades'!$L$2:$L$501,'Trades'!$A$2:$A$501,A43))</f>
      </c>
      <c r="C43">
        <f>IF(A43="","",COUNTIFS('Trades'!$A$2:$A$501,A43,'Trades'!$L$2:$L$501,"&lt;&gt;"))</f>
      </c>
    </row>
    <row r="44" spans="1:5" x14ac:dyDescent="0.25">
      <c r="A44" s="13"/>
      <c r="B44" s="15">
        <f>IF(A44="","",SUMIFS('Trades'!$L$2:$L$501,'Trades'!$A$2:$A$501,A44))</f>
      </c>
      <c r="C44">
        <f>IF(A44="","",COUNTIFS('Trades'!$A$2:$A$501,A44,'Trades'!$L$2:$L$501,"&lt;&gt;"))</f>
      </c>
    </row>
    <row r="45" spans="1:5" x14ac:dyDescent="0.25">
      <c r="A45" s="13"/>
      <c r="B45" s="15">
        <f>IF(A45="","",SUMIFS('Trades'!$L$2:$L$501,'Trades'!$A$2:$A$501,A45))</f>
      </c>
      <c r="C45">
        <f>IF(A45="","",COUNTIFS('Trades'!$A$2:$A$501,A45,'Trades'!$L$2:$L$501,"&lt;&gt;"))</f>
      </c>
    </row>
    <row r="46" spans="1:5" x14ac:dyDescent="0.25">
      <c r="A46" s="13"/>
      <c r="B46" s="15">
        <f>IF(A46="","",SUMIFS('Trades'!$L$2:$L$501,'Trades'!$A$2:$A$501,A46))</f>
      </c>
      <c r="C46">
        <f>IF(A46="","",COUNTIFS('Trades'!$A$2:$A$501,A46,'Trades'!$L$2:$L$501,"&lt;&gt;"))</f>
      </c>
    </row>
    <row r="47" spans="1:5" x14ac:dyDescent="0.25">
      <c r="A47" s="13"/>
      <c r="B47" s="15">
        <f>IF(A47="","",SUMIFS('Trades'!$L$2:$L$501,'Trades'!$A$2:$A$501,A47))</f>
      </c>
      <c r="C47">
        <f>IF(A47="","",COUNTIFS('Trades'!$A$2:$A$501,A47,'Trades'!$L$2:$L$501,"&lt;&gt;"))</f>
      </c>
    </row>
    <row r="48" spans="1:5" x14ac:dyDescent="0.25">
      <c r="A48" s="13"/>
      <c r="B48" s="15">
        <f>IF(A48="","",SUMIFS('Trades'!$L$2:$L$501,'Trades'!$A$2:$A$501,A48))</f>
      </c>
      <c r="C48">
        <f>IF(A48="","",COUNTIFS('Trades'!$A$2:$A$501,A48,'Trades'!$L$2:$L$501,"&lt;&gt;"))</f>
      </c>
    </row>
    <row r="49" spans="1:5" x14ac:dyDescent="0.25">
      <c r="A49" s="13"/>
      <c r="B49" s="15">
        <f>IF(A49="","",SUMIFS('Trades'!$L$2:$L$501,'Trades'!$A$2:$A$501,A49))</f>
      </c>
      <c r="C49">
        <f>IF(A49="","",COUNTIFS('Trades'!$A$2:$A$501,A49,'Trades'!$L$2:$L$501,"&lt;&gt;"))</f>
      </c>
    </row>
    <row r="50" spans="1:5" x14ac:dyDescent="0.25">
      <c r="A50" s="13"/>
      <c r="B50" s="15">
        <f>IF(A50="","",SUMIFS('Trades'!$L$2:$L$501,'Trades'!$A$2:$A$501,A50))</f>
      </c>
      <c r="C50">
        <f>IF(A50="","",COUNTIFS('Trades'!$A$2:$A$501,A50,'Trades'!$L$2:$L$501,"&lt;&gt;"))</f>
      </c>
    </row>
    <row r="51" spans="1:5" x14ac:dyDescent="0.25">
      <c r="A51" s="13"/>
      <c r="B51" s="15">
        <f>IF(A51="","",SUMIFS('Trades'!$L$2:$L$501,'Trades'!$A$2:$A$501,A51))</f>
      </c>
      <c r="C51">
        <f>IF(A51="","",COUNTIFS('Trades'!$A$2:$A$501,A51,'Trades'!$L$2:$L$501,"&lt;&gt;"))</f>
      </c>
    </row>
    <row r="52" spans="1:5" x14ac:dyDescent="0.25">
      <c r="A52" s="13"/>
      <c r="B52" s="15">
        <f>IF(A52="","",SUMIFS('Trades'!$L$2:$L$501,'Trades'!$A$2:$A$501,A52))</f>
      </c>
      <c r="C52">
        <f>IF(A52="","",COUNTIFS('Trades'!$A$2:$A$501,A52,'Trades'!$L$2:$L$501,"&lt;&gt;"))</f>
      </c>
    </row>
    <row r="53" spans="1:5" x14ac:dyDescent="0.25">
      <c r="A53" s="13"/>
      <c r="B53" s="15">
        <f>IF(A53="","",SUMIFS('Trades'!$L$2:$L$501,'Trades'!$A$2:$A$501,A53))</f>
      </c>
      <c r="C53">
        <f>IF(A53="","",COUNTIFS('Trades'!$A$2:$A$501,A53,'Trades'!$L$2:$L$501,"&lt;&gt;"))</f>
      </c>
    </row>
    <row r="54" spans="1:5" x14ac:dyDescent="0.25">
      <c r="A54" s="13"/>
      <c r="B54" s="15">
        <f>IF(A54="","",SUMIFS('Trades'!$L$2:$L$501,'Trades'!$A$2:$A$501,A54))</f>
      </c>
      <c r="C54">
        <f>IF(A54="","",COUNTIFS('Trades'!$A$2:$A$501,A54,'Trades'!$L$2:$L$501,"&lt;&gt;"))</f>
      </c>
    </row>
    <row r="55" spans="1:5" x14ac:dyDescent="0.25">
      <c r="A55" s="13"/>
      <c r="B55" s="15">
        <f>IF(A55="","",SUMIFS('Trades'!$L$2:$L$501,'Trades'!$A$2:$A$501,A55))</f>
      </c>
      <c r="C55">
        <f>IF(A55="","",COUNTIFS('Trades'!$A$2:$A$501,A55,'Trades'!$L$2:$L$501,"&lt;&gt;"))</f>
      </c>
    </row>
    <row r="56" spans="1:5" x14ac:dyDescent="0.25">
      <c r="A56" s="13"/>
      <c r="B56" s="15">
        <f>IF(A56="","",SUMIFS('Trades'!$L$2:$L$501,'Trades'!$A$2:$A$501,A56))</f>
      </c>
      <c r="C56">
        <f>IF(A56="","",COUNTIFS('Trades'!$A$2:$A$501,A56,'Trades'!$L$2:$L$501,"&lt;&gt;"))</f>
      </c>
    </row>
    <row r="57" spans="1:5" x14ac:dyDescent="0.25">
      <c r="A57" s="13"/>
      <c r="B57" s="15">
        <f>IF(A57="","",SUMIFS('Trades'!$L$2:$L$501,'Trades'!$A$2:$A$501,A57))</f>
      </c>
      <c r="C57">
        <f>IF(A57="","",COUNTIFS('Trades'!$A$2:$A$501,A57,'Trades'!$L$2:$L$501,"&lt;&gt;"))</f>
      </c>
    </row>
    <row r="58" spans="1:5" x14ac:dyDescent="0.25">
      <c r="A58" s="13"/>
      <c r="B58" s="15">
        <f>IF(A58="","",SUMIFS('Trades'!$L$2:$L$501,'Trades'!$A$2:$A$501,A58))</f>
      </c>
      <c r="C58">
        <f>IF(A58="","",COUNTIFS('Trades'!$A$2:$A$501,A58,'Trades'!$L$2:$L$501,"&lt;&gt;"))</f>
      </c>
    </row>
    <row r="59" spans="1:5" x14ac:dyDescent="0.25">
      <c r="A59" s="13"/>
      <c r="B59" s="15">
        <f>IF(A59="","",SUMIFS('Trades'!$L$2:$L$501,'Trades'!$A$2:$A$501,A59))</f>
      </c>
      <c r="C59">
        <f>IF(A59="","",COUNTIFS('Trades'!$A$2:$A$501,A59,'Trades'!$L$2:$L$501,"&lt;&gt;"))</f>
      </c>
    </row>
    <row r="60" spans="1:5" x14ac:dyDescent="0.25">
      <c r="A60" s="13"/>
      <c r="B60" s="15">
        <f>IF(A60="","",SUMIFS('Trades'!$L$2:$L$501,'Trades'!$A$2:$A$501,A60))</f>
      </c>
      <c r="C60">
        <f>IF(A60="","",COUNTIFS('Trades'!$A$2:$A$501,A60,'Trades'!$L$2:$L$501,"&lt;&gt;"))</f>
      </c>
    </row>
    <row r="61" spans="1:5" x14ac:dyDescent="0.25">
      <c r="A61" s="13"/>
      <c r="B61" s="15">
        <f>IF(A61="","",SUMIFS('Trades'!$L$2:$L$501,'Trades'!$A$2:$A$501,A61))</f>
      </c>
      <c r="C61">
        <f>IF(A61="","",COUNTIFS('Trades'!$A$2:$A$501,A61,'Trades'!$L$2:$L$501,"&lt;&gt;"))</f>
      </c>
    </row>
    <row r="62" spans="1:5" x14ac:dyDescent="0.25">
      <c r="A62" s="13"/>
      <c r="B62" s="15">
        <f>IF(A62="","",SUMIFS('Trades'!$L$2:$L$501,'Trades'!$A$2:$A$501,A62))</f>
      </c>
      <c r="C62">
        <f>IF(A62="","",COUNTIFS('Trades'!$A$2:$A$501,A62,'Trades'!$L$2:$L$501,"&lt;&gt;"))</f>
      </c>
    </row>
    <row r="63" spans="1:5" x14ac:dyDescent="0.25">
      <c r="A63" s="13"/>
      <c r="B63" s="15">
        <f>IF(A63="","",SUMIFS('Trades'!$L$2:$L$501,'Trades'!$A$2:$A$501,A63))</f>
      </c>
      <c r="C63">
        <f>IF(A63="","",COUNTIFS('Trades'!$A$2:$A$501,A63,'Trades'!$L$2:$L$501,"&lt;&gt;"))</f>
      </c>
    </row>
    <row r="64" spans="1:5" x14ac:dyDescent="0.25">
      <c r="A64" s="13"/>
      <c r="B64" s="15">
        <f>IF(A64="","",SUMIFS('Trades'!$L$2:$L$501,'Trades'!$A$2:$A$501,A64))</f>
      </c>
      <c r="C64">
        <f>IF(A64="","",COUNTIFS('Trades'!$A$2:$A$501,A64,'Trades'!$L$2:$L$501,"&lt;&gt;"))</f>
      </c>
    </row>
    <row r="65" spans="1:5" x14ac:dyDescent="0.25">
      <c r="A65" s="13"/>
      <c r="B65" s="15">
        <f>IF(A65="","",SUMIFS('Trades'!$L$2:$L$501,'Trades'!$A$2:$A$501,A65))</f>
      </c>
      <c r="C65">
        <f>IF(A65="","",COUNTIFS('Trades'!$A$2:$A$501,A65,'Trades'!$L$2:$L$501,"&lt;&gt;"))</f>
      </c>
    </row>
    <row r="66" spans="1:5" x14ac:dyDescent="0.25">
      <c r="A66" s="13"/>
      <c r="B66" s="15">
        <f>IF(A66="","",SUMIFS('Trades'!$L$2:$L$501,'Trades'!$A$2:$A$501,A66))</f>
      </c>
      <c r="C66">
        <f>IF(A66="","",COUNTIFS('Trades'!$A$2:$A$501,A66,'Trades'!$L$2:$L$501,"&lt;&gt;"))</f>
      </c>
    </row>
    <row r="67" spans="1:5" x14ac:dyDescent="0.25">
      <c r="A67" s="13"/>
      <c r="B67" s="15">
        <f>IF(A67="","",SUMIFS('Trades'!$L$2:$L$501,'Trades'!$A$2:$A$501,A67))</f>
      </c>
      <c r="C67">
        <f>IF(A67="","",COUNTIFS('Trades'!$A$2:$A$501,A67,'Trades'!$L$2:$L$501,"&lt;&gt;"))</f>
      </c>
    </row>
    <row r="68" spans="1:5" x14ac:dyDescent="0.25">
      <c r="A68" s="13"/>
      <c r="B68" s="15">
        <f>IF(A68="","",SUMIFS('Trades'!$L$2:$L$501,'Trades'!$A$2:$A$501,A68))</f>
      </c>
      <c r="C68">
        <f>IF(A68="","",COUNTIFS('Trades'!$A$2:$A$501,A68,'Trades'!$L$2:$L$501,"&lt;&gt;"))</f>
      </c>
    </row>
    <row r="69" spans="1:5" x14ac:dyDescent="0.25">
      <c r="A69" s="13"/>
      <c r="B69" s="15">
        <f>IF(A69="","",SUMIFS('Trades'!$L$2:$L$501,'Trades'!$A$2:$A$501,A69))</f>
      </c>
      <c r="C69">
        <f>IF(A69="","",COUNTIFS('Trades'!$A$2:$A$501,A69,'Trades'!$L$2:$L$501,"&lt;&gt;"))</f>
      </c>
    </row>
    <row r="70" spans="1:5" x14ac:dyDescent="0.25">
      <c r="A70" s="13"/>
      <c r="B70" s="15">
        <f>IF(A70="","",SUMIFS('Trades'!$L$2:$L$501,'Trades'!$A$2:$A$501,A70))</f>
      </c>
      <c r="C70">
        <f>IF(A70="","",COUNTIFS('Trades'!$A$2:$A$501,A70,'Trades'!$L$2:$L$501,"&lt;&gt;"))</f>
      </c>
    </row>
    <row r="71" spans="1:5" x14ac:dyDescent="0.25">
      <c r="A71" s="13"/>
      <c r="B71" s="15">
        <f>IF(A71="","",SUMIFS('Trades'!$L$2:$L$501,'Trades'!$A$2:$A$501,A71))</f>
      </c>
      <c r="C71">
        <f>IF(A71="","",COUNTIFS('Trades'!$A$2:$A$501,A71,'Trades'!$L$2:$L$501,"&lt;&gt;"))</f>
      </c>
    </row>
    <row r="72" spans="1:5" x14ac:dyDescent="0.25">
      <c r="A72" s="13"/>
      <c r="B72" s="15">
        <f>IF(A72="","",SUMIFS('Trades'!$L$2:$L$501,'Trades'!$A$2:$A$501,A72))</f>
      </c>
      <c r="C72">
        <f>IF(A72="","",COUNTIFS('Trades'!$A$2:$A$501,A72,'Trades'!$L$2:$L$501,"&lt;&gt;"))</f>
      </c>
    </row>
    <row r="73" spans="1:5" x14ac:dyDescent="0.25">
      <c r="A73" s="13"/>
      <c r="B73" s="15">
        <f>IF(A73="","",SUMIFS('Trades'!$L$2:$L$501,'Trades'!$A$2:$A$501,A73))</f>
      </c>
      <c r="C73">
        <f>IF(A73="","",COUNTIFS('Trades'!$A$2:$A$501,A73,'Trades'!$L$2:$L$501,"&lt;&gt;"))</f>
      </c>
    </row>
    <row r="74" spans="1:5" x14ac:dyDescent="0.25">
      <c r="A74" s="13"/>
      <c r="B74" s="15">
        <f>IF(A74="","",SUMIFS('Trades'!$L$2:$L$501,'Trades'!$A$2:$A$501,A74))</f>
      </c>
      <c r="C74">
        <f>IF(A74="","",COUNTIFS('Trades'!$A$2:$A$501,A74,'Trades'!$L$2:$L$501,"&lt;&gt;"))</f>
      </c>
    </row>
    <row r="75" spans="1:5" x14ac:dyDescent="0.25">
      <c r="A75" s="13"/>
      <c r="B75" s="15">
        <f>IF(A75="","",SUMIFS('Trades'!$L$2:$L$501,'Trades'!$A$2:$A$501,A75))</f>
      </c>
      <c r="C75">
        <f>IF(A75="","",COUNTIFS('Trades'!$A$2:$A$501,A75,'Trades'!$L$2:$L$501,"&lt;&gt;"))</f>
      </c>
    </row>
    <row r="76" spans="1:5" x14ac:dyDescent="0.25">
      <c r="A76" s="13"/>
      <c r="B76" s="15">
        <f>IF(A76="","",SUMIFS('Trades'!$L$2:$L$501,'Trades'!$A$2:$A$501,A76))</f>
      </c>
      <c r="C76">
        <f>IF(A76="","",COUNTIFS('Trades'!$A$2:$A$501,A76,'Trades'!$L$2:$L$501,"&lt;&gt;"))</f>
      </c>
    </row>
    <row r="77" spans="1:5" x14ac:dyDescent="0.25">
      <c r="A77" s="13"/>
      <c r="B77" s="15">
        <f>IF(A77="","",SUMIFS('Trades'!$L$2:$L$501,'Trades'!$A$2:$A$501,A77))</f>
      </c>
      <c r="C77">
        <f>IF(A77="","",COUNTIFS('Trades'!$A$2:$A$501,A77,'Trades'!$L$2:$L$501,"&lt;&gt;"))</f>
      </c>
    </row>
    <row r="78" spans="1:5" x14ac:dyDescent="0.25">
      <c r="A78" s="13"/>
      <c r="B78" s="15">
        <f>IF(A78="","",SUMIFS('Trades'!$L$2:$L$501,'Trades'!$A$2:$A$501,A78))</f>
      </c>
      <c r="C78">
        <f>IF(A78="","",COUNTIFS('Trades'!$A$2:$A$501,A78,'Trades'!$L$2:$L$501,"&lt;&gt;"))</f>
      </c>
    </row>
    <row r="79" spans="1:5" x14ac:dyDescent="0.25">
      <c r="A79" s="13"/>
      <c r="B79" s="15">
        <f>IF(A79="","",SUMIFS('Trades'!$L$2:$L$501,'Trades'!$A$2:$A$501,A79))</f>
      </c>
      <c r="C79">
        <f>IF(A79="","",COUNTIFS('Trades'!$A$2:$A$501,A79,'Trades'!$L$2:$L$501,"&lt;&gt;"))</f>
      </c>
    </row>
    <row r="80" spans="1:5" x14ac:dyDescent="0.25">
      <c r="A80" s="13"/>
      <c r="B80" s="15">
        <f>IF(A80="","",SUMIFS('Trades'!$L$2:$L$501,'Trades'!$A$2:$A$501,A80))</f>
      </c>
      <c r="C80">
        <f>IF(A80="","",COUNTIFS('Trades'!$A$2:$A$501,A80,'Trades'!$L$2:$L$501,"&lt;&gt;"))</f>
      </c>
    </row>
    <row r="81" spans="1:5" x14ac:dyDescent="0.25">
      <c r="A81" s="13"/>
      <c r="B81" s="15">
        <f>IF(A81="","",SUMIFS('Trades'!$L$2:$L$501,'Trades'!$A$2:$A$501,A81))</f>
      </c>
      <c r="C81">
        <f>IF(A81="","",COUNTIFS('Trades'!$A$2:$A$501,A81,'Trades'!$L$2:$L$501,"&lt;&gt;"))</f>
      </c>
    </row>
    <row r="82" spans="1:5" x14ac:dyDescent="0.25">
      <c r="A82" s="13"/>
      <c r="B82" s="15">
        <f>IF(A82="","",SUMIFS('Trades'!$L$2:$L$501,'Trades'!$A$2:$A$501,A82))</f>
      </c>
      <c r="C82">
        <f>IF(A82="","",COUNTIFS('Trades'!$A$2:$A$501,A82,'Trades'!$L$2:$L$501,"&lt;&gt;"))</f>
      </c>
    </row>
    <row r="83" spans="1:5" x14ac:dyDescent="0.25">
      <c r="A83" s="13"/>
      <c r="B83" s="15">
        <f>IF(A83="","",SUMIFS('Trades'!$L$2:$L$501,'Trades'!$A$2:$A$501,A83))</f>
      </c>
      <c r="C83">
        <f>IF(A83="","",COUNTIFS('Trades'!$A$2:$A$501,A83,'Trades'!$L$2:$L$501,"&lt;&gt;"))</f>
      </c>
    </row>
    <row r="84" spans="1:5" x14ac:dyDescent="0.25">
      <c r="A84" s="13"/>
      <c r="B84" s="15">
        <f>IF(A84="","",SUMIFS('Trades'!$L$2:$L$501,'Trades'!$A$2:$A$501,A84))</f>
      </c>
      <c r="C84">
        <f>IF(A84="","",COUNTIFS('Trades'!$A$2:$A$501,A84,'Trades'!$L$2:$L$501,"&lt;&gt;"))</f>
      </c>
    </row>
    <row r="85" spans="1:5" x14ac:dyDescent="0.25">
      <c r="A85" s="13"/>
      <c r="B85" s="15">
        <f>IF(A85="","",SUMIFS('Trades'!$L$2:$L$501,'Trades'!$A$2:$A$501,A85))</f>
      </c>
      <c r="C85">
        <f>IF(A85="","",COUNTIFS('Trades'!$A$2:$A$501,A85,'Trades'!$L$2:$L$501,"&lt;&gt;"))</f>
      </c>
    </row>
    <row r="86" spans="1:5" x14ac:dyDescent="0.25">
      <c r="A86" s="13"/>
      <c r="B86" s="15">
        <f>IF(A86="","",SUMIFS('Trades'!$L$2:$L$501,'Trades'!$A$2:$A$501,A86))</f>
      </c>
      <c r="C86">
        <f>IF(A86="","",COUNTIFS('Trades'!$A$2:$A$501,A86,'Trades'!$L$2:$L$501,"&lt;&gt;"))</f>
      </c>
    </row>
    <row r="87" spans="1:5" x14ac:dyDescent="0.25">
      <c r="A87" s="13"/>
      <c r="B87" s="15">
        <f>IF(A87="","",SUMIFS('Trades'!$L$2:$L$501,'Trades'!$A$2:$A$501,A87))</f>
      </c>
      <c r="C87">
        <f>IF(A87="","",COUNTIFS('Trades'!$A$2:$A$501,A87,'Trades'!$L$2:$L$501,"&lt;&gt;"))</f>
      </c>
    </row>
    <row r="88" spans="1:5" x14ac:dyDescent="0.25">
      <c r="A88" s="13"/>
      <c r="B88" s="15">
        <f>IF(A88="","",SUMIFS('Trades'!$L$2:$L$501,'Trades'!$A$2:$A$501,A88))</f>
      </c>
      <c r="C88">
        <f>IF(A88="","",COUNTIFS('Trades'!$A$2:$A$501,A88,'Trades'!$L$2:$L$501,"&lt;&gt;"))</f>
      </c>
    </row>
    <row r="89" spans="1:5" x14ac:dyDescent="0.25">
      <c r="A89" s="13"/>
      <c r="B89" s="15">
        <f>IF(A89="","",SUMIFS('Trades'!$L$2:$L$501,'Trades'!$A$2:$A$501,A89))</f>
      </c>
      <c r="C89">
        <f>IF(A89="","",COUNTIFS('Trades'!$A$2:$A$501,A89,'Trades'!$L$2:$L$501,"&lt;&gt;"))</f>
      </c>
    </row>
    <row r="90" spans="1:5" x14ac:dyDescent="0.25">
      <c r="A90" s="13"/>
      <c r="B90" s="15">
        <f>IF(A90="","",SUMIFS('Trades'!$L$2:$L$501,'Trades'!$A$2:$A$501,A90))</f>
      </c>
      <c r="C90">
        <f>IF(A90="","",COUNTIFS('Trades'!$A$2:$A$501,A90,'Trades'!$L$2:$L$501,"&lt;&gt;"))</f>
      </c>
    </row>
    <row r="91" spans="1:5" x14ac:dyDescent="0.25">
      <c r="A91" s="13"/>
      <c r="B91" s="15">
        <f>IF(A91="","",SUMIFS('Trades'!$L$2:$L$501,'Trades'!$A$2:$A$501,A91))</f>
      </c>
      <c r="C91">
        <f>IF(A91="","",COUNTIFS('Trades'!$A$2:$A$501,A91,'Trades'!$L$2:$L$501,"&lt;&gt;"))</f>
      </c>
    </row>
    <row r="92" spans="1:5" x14ac:dyDescent="0.25">
      <c r="A92" s="13"/>
      <c r="B92" s="15">
        <f>IF(A92="","",SUMIFS('Trades'!$L$2:$L$501,'Trades'!$A$2:$A$501,A92))</f>
      </c>
      <c r="C92">
        <f>IF(A92="","",COUNTIFS('Trades'!$A$2:$A$501,A92,'Trades'!$L$2:$L$501,"&lt;&gt;"))</f>
      </c>
    </row>
    <row r="93" spans="1:5" x14ac:dyDescent="0.25">
      <c r="A93" s="13"/>
      <c r="B93" s="15">
        <f>IF(A93="","",SUMIFS('Trades'!$L$2:$L$501,'Trades'!$A$2:$A$501,A93))</f>
      </c>
      <c r="C93">
        <f>IF(A93="","",COUNTIFS('Trades'!$A$2:$A$501,A93,'Trades'!$L$2:$L$501,"&lt;&gt;"))</f>
      </c>
    </row>
    <row r="94" spans="1:5" x14ac:dyDescent="0.25">
      <c r="A94" s="13"/>
      <c r="B94" s="15">
        <f>IF(A94="","",SUMIFS('Trades'!$L$2:$L$501,'Trades'!$A$2:$A$501,A94))</f>
      </c>
      <c r="C94">
        <f>IF(A94="","",COUNTIFS('Trades'!$A$2:$A$501,A94,'Trades'!$L$2:$L$501,"&lt;&gt;"))</f>
      </c>
    </row>
    <row r="95" spans="1:5" x14ac:dyDescent="0.25">
      <c r="A95" s="13"/>
      <c r="B95" s="15">
        <f>IF(A95="","",SUMIFS('Trades'!$L$2:$L$501,'Trades'!$A$2:$A$501,A95))</f>
      </c>
      <c r="C95">
        <f>IF(A95="","",COUNTIFS('Trades'!$A$2:$A$501,A95,'Trades'!$L$2:$L$501,"&lt;&gt;"))</f>
      </c>
    </row>
    <row r="96" spans="1:5" x14ac:dyDescent="0.25">
      <c r="A96" s="13"/>
      <c r="B96" s="15">
        <f>IF(A96="","",SUMIFS('Trades'!$L$2:$L$501,'Trades'!$A$2:$A$501,A96))</f>
      </c>
      <c r="C96">
        <f>IF(A96="","",COUNTIFS('Trades'!$A$2:$A$501,A96,'Trades'!$L$2:$L$501,"&lt;&gt;"))</f>
      </c>
    </row>
    <row r="97" spans="1:5" x14ac:dyDescent="0.25">
      <c r="A97" s="13"/>
      <c r="B97" s="15">
        <f>IF(A97="","",SUMIFS('Trades'!$L$2:$L$501,'Trades'!$A$2:$A$501,A97))</f>
      </c>
      <c r="C97">
        <f>IF(A97="","",COUNTIFS('Trades'!$A$2:$A$501,A97,'Trades'!$L$2:$L$501,"&lt;&gt;"))</f>
      </c>
    </row>
    <row r="98" spans="1:5" x14ac:dyDescent="0.25">
      <c r="A98" s="13"/>
      <c r="B98" s="15">
        <f>IF(A98="","",SUMIFS('Trades'!$L$2:$L$501,'Trades'!$A$2:$A$501,A98))</f>
      </c>
      <c r="C98">
        <f>IF(A98="","",COUNTIFS('Trades'!$A$2:$A$501,A98,'Trades'!$L$2:$L$501,"&lt;&gt;"))</f>
      </c>
    </row>
    <row r="99" spans="1:5" x14ac:dyDescent="0.25">
      <c r="A99" s="13"/>
      <c r="B99" s="15">
        <f>IF(A99="","",SUMIFS('Trades'!$L$2:$L$501,'Trades'!$A$2:$A$501,A99))</f>
      </c>
      <c r="C99">
        <f>IF(A99="","",COUNTIFS('Trades'!$A$2:$A$501,A99,'Trades'!$L$2:$L$501,"&lt;&gt;"))</f>
      </c>
    </row>
    <row r="100" spans="1:5" x14ac:dyDescent="0.25">
      <c r="A100" s="13"/>
      <c r="B100" s="15">
        <f>IF(A100="","",SUMIFS('Trades'!$L$2:$L$501,'Trades'!$A$2:$A$501,A100))</f>
      </c>
      <c r="C100">
        <f>IF(A100="","",COUNTIFS('Trades'!$A$2:$A$501,A100,'Trades'!$L$2:$L$501,"&lt;&gt;"))</f>
      </c>
    </row>
    <row r="101" spans="1:5" x14ac:dyDescent="0.25">
      <c r="A101" s="13"/>
      <c r="B101" s="15">
        <f>IF(A101="","",SUMIFS('Trades'!$L$2:$L$501,'Trades'!$A$2:$A$501,A101))</f>
      </c>
      <c r="C101">
        <f>IF(A101="","",COUNTIFS('Trades'!$A$2:$A$501,A101,'Trades'!$L$2:$L$501,"&lt;&gt;"))</f>
      </c>
    </row>
    <row r="102" spans="1:5" x14ac:dyDescent="0.25">
      <c r="A102" s="13"/>
      <c r="B102" s="15">
        <f>IF(A102="","",SUMIFS('Trades'!$L$2:$L$501,'Trades'!$A$2:$A$501,A102))</f>
      </c>
      <c r="C102">
        <f>IF(A102="","",COUNTIFS('Trades'!$A$2:$A$501,A102,'Trades'!$L$2:$L$501,"&lt;&gt;"))</f>
      </c>
    </row>
    <row r="103" spans="1:5" x14ac:dyDescent="0.25">
      <c r="A103" s="13"/>
      <c r="B103" s="15">
        <f>IF(A103="","",SUMIFS('Trades'!$L$2:$L$501,'Trades'!$A$2:$A$501,A103))</f>
      </c>
      <c r="C103">
        <f>IF(A103="","",COUNTIFS('Trades'!$A$2:$A$501,A103,'Trades'!$L$2:$L$501,"&lt;&gt;"))</f>
      </c>
    </row>
    <row r="104" spans="1:5" x14ac:dyDescent="0.25">
      <c r="A104" s="13"/>
      <c r="B104" s="15">
        <f>IF(A104="","",SUMIFS('Trades'!$L$2:$L$501,'Trades'!$A$2:$A$501,A104))</f>
      </c>
      <c r="C104">
        <f>IF(A104="","",COUNTIFS('Trades'!$A$2:$A$501,A104,'Trades'!$L$2:$L$501,"&lt;&gt;"))</f>
      </c>
    </row>
    <row r="105" spans="1:5" x14ac:dyDescent="0.25">
      <c r="A105" s="13"/>
      <c r="B105" s="15">
        <f>IF(A105="","",SUMIFS('Trades'!$L$2:$L$501,'Trades'!$A$2:$A$501,A105))</f>
      </c>
      <c r="C105">
        <f>IF(A105="","",COUNTIFS('Trades'!$A$2:$A$501,A105,'Trades'!$L$2:$L$501,"&lt;&gt;"))</f>
      </c>
    </row>
    <row r="106" spans="1:5" x14ac:dyDescent="0.25">
      <c r="A106" s="13"/>
      <c r="B106" s="15">
        <f>IF(A106="","",SUMIFS('Trades'!$L$2:$L$501,'Trades'!$A$2:$A$501,A106))</f>
      </c>
      <c r="C106">
        <f>IF(A106="","",COUNTIFS('Trades'!$A$2:$A$501,A106,'Trades'!$L$2:$L$501,"&lt;&gt;"))</f>
      </c>
    </row>
    <row r="107" spans="1:5" x14ac:dyDescent="0.25">
      <c r="A107" s="13"/>
      <c r="B107" s="15">
        <f>IF(A107="","",SUMIFS('Trades'!$L$2:$L$501,'Trades'!$A$2:$A$501,A107))</f>
      </c>
      <c r="C107">
        <f>IF(A107="","",COUNTIFS('Trades'!$A$2:$A$501,A107,'Trades'!$L$2:$L$501,"&lt;&gt;"))</f>
      </c>
    </row>
    <row r="108" spans="1:5" x14ac:dyDescent="0.25">
      <c r="A108" s="13"/>
      <c r="B108" s="15">
        <f>IF(A108="","",SUMIFS('Trades'!$L$2:$L$501,'Trades'!$A$2:$A$501,A108))</f>
      </c>
      <c r="C108">
        <f>IF(A108="","",COUNTIFS('Trades'!$A$2:$A$501,A108,'Trades'!$L$2:$L$501,"&lt;&gt;"))</f>
      </c>
    </row>
    <row r="109" spans="1:5" x14ac:dyDescent="0.25">
      <c r="A109" s="13"/>
      <c r="B109" s="15">
        <f>IF(A109="","",SUMIFS('Trades'!$L$2:$L$501,'Trades'!$A$2:$A$501,A109))</f>
      </c>
      <c r="C109">
        <f>IF(A109="","",COUNTIFS('Trades'!$A$2:$A$501,A109,'Trades'!$L$2:$L$501,"&lt;&gt;"))</f>
      </c>
    </row>
    <row r="110" spans="1:5" x14ac:dyDescent="0.25">
      <c r="A110" s="13"/>
      <c r="B110" s="15">
        <f>IF(A110="","",SUMIFS('Trades'!$L$2:$L$501,'Trades'!$A$2:$A$501,A110))</f>
      </c>
      <c r="C110">
        <f>IF(A110="","",COUNTIFS('Trades'!$A$2:$A$501,A110,'Trades'!$L$2:$L$501,"&lt;&gt;"))</f>
      </c>
    </row>
    <row r="111" spans="1:5" x14ac:dyDescent="0.25">
      <c r="A111" s="13"/>
      <c r="B111" s="15">
        <f>IF(A111="","",SUMIFS('Trades'!$L$2:$L$501,'Trades'!$A$2:$A$501,A111))</f>
      </c>
      <c r="C111">
        <f>IF(A111="","",COUNTIFS('Trades'!$A$2:$A$501,A111,'Trades'!$L$2:$L$501,"&lt;&gt;"))</f>
      </c>
    </row>
    <row r="112" spans="1:5" x14ac:dyDescent="0.25">
      <c r="A112" s="13"/>
      <c r="B112" s="15">
        <f>IF(A112="","",SUMIFS('Trades'!$L$2:$L$501,'Trades'!$A$2:$A$501,A112))</f>
      </c>
      <c r="C112">
        <f>IF(A112="","",COUNTIFS('Trades'!$A$2:$A$501,A112,'Trades'!$L$2:$L$501,"&lt;&gt;"))</f>
      </c>
    </row>
    <row r="113" spans="1:5" x14ac:dyDescent="0.25">
      <c r="A113" s="13"/>
      <c r="B113" s="15">
        <f>IF(A113="","",SUMIFS('Trades'!$L$2:$L$501,'Trades'!$A$2:$A$501,A113))</f>
      </c>
      <c r="C113">
        <f>IF(A113="","",COUNTIFS('Trades'!$A$2:$A$501,A113,'Trades'!$L$2:$L$501,"&lt;&gt;"))</f>
      </c>
    </row>
    <row r="114" spans="1:5" x14ac:dyDescent="0.25">
      <c r="A114" s="13"/>
      <c r="B114" s="15">
        <f>IF(A114="","",SUMIFS('Trades'!$L$2:$L$501,'Trades'!$A$2:$A$501,A114))</f>
      </c>
      <c r="C114">
        <f>IF(A114="","",COUNTIFS('Trades'!$A$2:$A$501,A114,'Trades'!$L$2:$L$501,"&lt;&gt;"))</f>
      </c>
    </row>
    <row r="115" spans="1:5" x14ac:dyDescent="0.25">
      <c r="A115" s="13"/>
      <c r="B115" s="15">
        <f>IF(A115="","",SUMIFS('Trades'!$L$2:$L$501,'Trades'!$A$2:$A$501,A115))</f>
      </c>
      <c r="C115">
        <f>IF(A115="","",COUNTIFS('Trades'!$A$2:$A$501,A115,'Trades'!$L$2:$L$501,"&lt;&gt;"))</f>
      </c>
    </row>
    <row r="116" spans="1:5" x14ac:dyDescent="0.25">
      <c r="A116" s="13"/>
      <c r="B116" s="15">
        <f>IF(A116="","",SUMIFS('Trades'!$L$2:$L$501,'Trades'!$A$2:$A$501,A116))</f>
      </c>
      <c r="C116">
        <f>IF(A116="","",COUNTIFS('Trades'!$A$2:$A$501,A116,'Trades'!$L$2:$L$501,"&lt;&gt;"))</f>
      </c>
    </row>
    <row r="117" spans="1:5" x14ac:dyDescent="0.25">
      <c r="A117" s="13"/>
      <c r="B117" s="15">
        <f>IF(A117="","",SUMIFS('Trades'!$L$2:$L$501,'Trades'!$A$2:$A$501,A117))</f>
      </c>
      <c r="C117">
        <f>IF(A117="","",COUNTIFS('Trades'!$A$2:$A$501,A117,'Trades'!$L$2:$L$501,"&lt;&gt;"))</f>
      </c>
    </row>
    <row r="118" spans="1:5" x14ac:dyDescent="0.25">
      <c r="A118" s="13"/>
      <c r="B118" s="15">
        <f>IF(A118="","",SUMIFS('Trades'!$L$2:$L$501,'Trades'!$A$2:$A$501,A118))</f>
      </c>
      <c r="C118">
        <f>IF(A118="","",COUNTIFS('Trades'!$A$2:$A$501,A118,'Trades'!$L$2:$L$501,"&lt;&gt;"))</f>
      </c>
    </row>
    <row r="119" spans="1:5" x14ac:dyDescent="0.25">
      <c r="A119" s="13"/>
      <c r="B119" s="15">
        <f>IF(A119="","",SUMIFS('Trades'!$L$2:$L$501,'Trades'!$A$2:$A$501,A119))</f>
      </c>
      <c r="C119">
        <f>IF(A119="","",COUNTIFS('Trades'!$A$2:$A$501,A119,'Trades'!$L$2:$L$501,"&lt;&gt;"))</f>
      </c>
    </row>
    <row r="120" spans="1:5" x14ac:dyDescent="0.25">
      <c r="A120" s="13"/>
      <c r="B120" s="15">
        <f>IF(A120="","",SUMIFS('Trades'!$L$2:$L$501,'Trades'!$A$2:$A$501,A120))</f>
      </c>
      <c r="C120">
        <f>IF(A120="","",COUNTIFS('Trades'!$A$2:$A$501,A120,'Trades'!$L$2:$L$501,"&lt;&gt;"))</f>
      </c>
    </row>
    <row r="121" spans="1:5" x14ac:dyDescent="0.25">
      <c r="A121" s="13"/>
      <c r="B121" s="15">
        <f>IF(A121="","",SUMIFS('Trades'!$L$2:$L$501,'Trades'!$A$2:$A$501,A121))</f>
      </c>
      <c r="C121">
        <f>IF(A121="","",COUNTIFS('Trades'!$A$2:$A$501,A121,'Trades'!$L$2:$L$501,"&lt;&gt;"))</f>
      </c>
    </row>
    <row r="122" spans="1:5" x14ac:dyDescent="0.25">
      <c r="A122" s="13"/>
      <c r="B122" s="15">
        <f>IF(A122="","",SUMIFS('Trades'!$L$2:$L$501,'Trades'!$A$2:$A$501,A122))</f>
      </c>
      <c r="C122">
        <f>IF(A122="","",COUNTIFS('Trades'!$A$2:$A$501,A122,'Trades'!$L$2:$L$501,"&lt;&gt;"))</f>
      </c>
    </row>
    <row r="123" spans="1:5" x14ac:dyDescent="0.25">
      <c r="A123" s="13"/>
      <c r="B123" s="15">
        <f>IF(A123="","",SUMIFS('Trades'!$L$2:$L$501,'Trades'!$A$2:$A$501,A123))</f>
      </c>
      <c r="C123">
        <f>IF(A123="","",COUNTIFS('Trades'!$A$2:$A$501,A123,'Trades'!$L$2:$L$501,"&lt;&gt;"))</f>
      </c>
    </row>
    <row r="124" spans="1:5" x14ac:dyDescent="0.25">
      <c r="A124" s="13"/>
      <c r="B124" s="15">
        <f>IF(A124="","",SUMIFS('Trades'!$L$2:$L$501,'Trades'!$A$2:$A$501,A124))</f>
      </c>
      <c r="C124">
        <f>IF(A124="","",COUNTIFS('Trades'!$A$2:$A$501,A124,'Trades'!$L$2:$L$501,"&lt;&gt;"))</f>
      </c>
    </row>
    <row r="125" spans="1:5" x14ac:dyDescent="0.25">
      <c r="A125" s="13"/>
      <c r="B125" s="15">
        <f>IF(A125="","",SUMIFS('Trades'!$L$2:$L$501,'Trades'!$A$2:$A$501,A125))</f>
      </c>
      <c r="C125">
        <f>IF(A125="","",COUNTIFS('Trades'!$A$2:$A$501,A125,'Trades'!$L$2:$L$501,"&lt;&gt;"))</f>
      </c>
    </row>
    <row r="126" spans="1:5" x14ac:dyDescent="0.25">
      <c r="A126" s="13"/>
      <c r="B126" s="15">
        <f>IF(A126="","",SUMIFS('Trades'!$L$2:$L$501,'Trades'!$A$2:$A$501,A126))</f>
      </c>
      <c r="C126">
        <f>IF(A126="","",COUNTIFS('Trades'!$A$2:$A$501,A126,'Trades'!$L$2:$L$501,"&lt;&gt;"))</f>
      </c>
    </row>
    <row r="127" spans="1:5" x14ac:dyDescent="0.25">
      <c r="A127" s="13"/>
      <c r="B127" s="15">
        <f>IF(A127="","",SUMIFS('Trades'!$L$2:$L$501,'Trades'!$A$2:$A$501,A127))</f>
      </c>
      <c r="C127">
        <f>IF(A127="","",COUNTIFS('Trades'!$A$2:$A$501,A127,'Trades'!$L$2:$L$501,"&lt;&gt;"))</f>
      </c>
    </row>
    <row r="128" spans="1:5" x14ac:dyDescent="0.25">
      <c r="A128" s="13"/>
      <c r="B128" s="15">
        <f>IF(A128="","",SUMIFS('Trades'!$L$2:$L$501,'Trades'!$A$2:$A$501,A128))</f>
      </c>
      <c r="C128">
        <f>IF(A128="","",COUNTIFS('Trades'!$A$2:$A$501,A128,'Trades'!$L$2:$L$501,"&lt;&gt;"))</f>
      </c>
    </row>
    <row r="129" spans="1:5" x14ac:dyDescent="0.25">
      <c r="A129" s="13"/>
      <c r="B129" s="15">
        <f>IF(A129="","",SUMIFS('Trades'!$L$2:$L$501,'Trades'!$A$2:$A$501,A129))</f>
      </c>
      <c r="C129">
        <f>IF(A129="","",COUNTIFS('Trades'!$A$2:$A$501,A129,'Trades'!$L$2:$L$501,"&lt;&gt;"))</f>
      </c>
    </row>
    <row r="130" spans="1:5" x14ac:dyDescent="0.25">
      <c r="A130" s="13"/>
      <c r="B130" s="15">
        <f>IF(A130="","",SUMIFS('Trades'!$L$2:$L$501,'Trades'!$A$2:$A$501,A130))</f>
      </c>
      <c r="C130">
        <f>IF(A130="","",COUNTIFS('Trades'!$A$2:$A$501,A130,'Trades'!$L$2:$L$501,"&lt;&gt;"))</f>
      </c>
    </row>
    <row r="131" spans="1:5" x14ac:dyDescent="0.25">
      <c r="A131" s="13"/>
      <c r="B131" s="15">
        <f>IF(A131="","",SUMIFS('Trades'!$L$2:$L$501,'Trades'!$A$2:$A$501,A131))</f>
      </c>
      <c r="C131">
        <f>IF(A131="","",COUNTIFS('Trades'!$A$2:$A$501,A131,'Trades'!$L$2:$L$501,"&lt;&gt;"))</f>
      </c>
    </row>
    <row r="132" spans="1:5" x14ac:dyDescent="0.25">
      <c r="A132" s="13"/>
      <c r="B132" s="15">
        <f>IF(A132="","",SUMIFS('Trades'!$L$2:$L$501,'Trades'!$A$2:$A$501,A132))</f>
      </c>
      <c r="C132">
        <f>IF(A132="","",COUNTIFS('Trades'!$A$2:$A$501,A132,'Trades'!$L$2:$L$501,"&lt;&gt;"))</f>
      </c>
    </row>
    <row r="133" spans="1:5" x14ac:dyDescent="0.25">
      <c r="A133" s="13"/>
      <c r="B133" s="15">
        <f>IF(A133="","",SUMIFS('Trades'!$L$2:$L$501,'Trades'!$A$2:$A$501,A133))</f>
      </c>
      <c r="C133">
        <f>IF(A133="","",COUNTIFS('Trades'!$A$2:$A$501,A133,'Trades'!$L$2:$L$501,"&lt;&gt;"))</f>
      </c>
    </row>
    <row r="134" spans="1:5" x14ac:dyDescent="0.25">
      <c r="A134" s="13"/>
      <c r="B134" s="15">
        <f>IF(A134="","",SUMIFS('Trades'!$L$2:$L$501,'Trades'!$A$2:$A$501,A134))</f>
      </c>
      <c r="C134">
        <f>IF(A134="","",COUNTIFS('Trades'!$A$2:$A$501,A134,'Trades'!$L$2:$L$501,"&lt;&gt;"))</f>
      </c>
    </row>
    <row r="135" spans="1:5" x14ac:dyDescent="0.25">
      <c r="A135" s="13"/>
      <c r="B135" s="15">
        <f>IF(A135="","",SUMIFS('Trades'!$L$2:$L$501,'Trades'!$A$2:$A$501,A135))</f>
      </c>
      <c r="C135">
        <f>IF(A135="","",COUNTIFS('Trades'!$A$2:$A$501,A135,'Trades'!$L$2:$L$501,"&lt;&gt;"))</f>
      </c>
    </row>
    <row r="136" spans="1:5" x14ac:dyDescent="0.25">
      <c r="A136" s="13"/>
      <c r="B136" s="15">
        <f>IF(A136="","",SUMIFS('Trades'!$L$2:$L$501,'Trades'!$A$2:$A$501,A136))</f>
      </c>
      <c r="C136">
        <f>IF(A136="","",COUNTIFS('Trades'!$A$2:$A$501,A136,'Trades'!$L$2:$L$501,"&lt;&gt;"))</f>
      </c>
    </row>
    <row r="137" spans="1:5" x14ac:dyDescent="0.25">
      <c r="A137" s="13"/>
      <c r="B137" s="15">
        <f>IF(A137="","",SUMIFS('Trades'!$L$2:$L$501,'Trades'!$A$2:$A$501,A137))</f>
      </c>
      <c r="C137">
        <f>IF(A137="","",COUNTIFS('Trades'!$A$2:$A$501,A137,'Trades'!$L$2:$L$501,"&lt;&gt;"))</f>
      </c>
    </row>
    <row r="138" spans="1:5" x14ac:dyDescent="0.25">
      <c r="A138" s="13"/>
      <c r="B138" s="15">
        <f>IF(A138="","",SUMIFS('Trades'!$L$2:$L$501,'Trades'!$A$2:$A$501,A138))</f>
      </c>
      <c r="C138">
        <f>IF(A138="","",COUNTIFS('Trades'!$A$2:$A$501,A138,'Trades'!$L$2:$L$501,"&lt;&gt;"))</f>
      </c>
    </row>
    <row r="139" spans="1:5" x14ac:dyDescent="0.25">
      <c r="A139" s="13"/>
      <c r="B139" s="15">
        <f>IF(A139="","",SUMIFS('Trades'!$L$2:$L$501,'Trades'!$A$2:$A$501,A139))</f>
      </c>
      <c r="C139">
        <f>IF(A139="","",COUNTIFS('Trades'!$A$2:$A$501,A139,'Trades'!$L$2:$L$501,"&lt;&gt;"))</f>
      </c>
    </row>
    <row r="140" spans="1:5" x14ac:dyDescent="0.25">
      <c r="A140" s="13"/>
      <c r="B140" s="15">
        <f>IF(A140="","",SUMIFS('Trades'!$L$2:$L$501,'Trades'!$A$2:$A$501,A140))</f>
      </c>
      <c r="C140">
        <f>IF(A140="","",COUNTIFS('Trades'!$A$2:$A$501,A140,'Trades'!$L$2:$L$501,"&lt;&gt;"))</f>
      </c>
    </row>
    <row r="141" spans="1:5" x14ac:dyDescent="0.25">
      <c r="A141" s="13"/>
      <c r="B141" s="15">
        <f>IF(A141="","",SUMIFS('Trades'!$L$2:$L$501,'Trades'!$A$2:$A$501,A141))</f>
      </c>
      <c r="C141">
        <f>IF(A141="","",COUNTIFS('Trades'!$A$2:$A$501,A141,'Trades'!$L$2:$L$501,"&lt;&gt;"))</f>
      </c>
    </row>
    <row r="142" spans="1:5" x14ac:dyDescent="0.25">
      <c r="A142" s="13"/>
      <c r="B142" s="15">
        <f>IF(A142="","",SUMIFS('Trades'!$L$2:$L$501,'Trades'!$A$2:$A$501,A142))</f>
      </c>
      <c r="C142">
        <f>IF(A142="","",COUNTIFS('Trades'!$A$2:$A$501,A142,'Trades'!$L$2:$L$501,"&lt;&gt;"))</f>
      </c>
    </row>
    <row r="143" spans="1:5" x14ac:dyDescent="0.25">
      <c r="A143" s="13"/>
      <c r="B143" s="15">
        <f>IF(A143="","",SUMIFS('Trades'!$L$2:$L$501,'Trades'!$A$2:$A$501,A143))</f>
      </c>
      <c r="C143">
        <f>IF(A143="","",COUNTIFS('Trades'!$A$2:$A$501,A143,'Trades'!$L$2:$L$501,"&lt;&gt;"))</f>
      </c>
    </row>
    <row r="144" spans="1:5" x14ac:dyDescent="0.25">
      <c r="A144" s="13"/>
      <c r="B144" s="15">
        <f>IF(A144="","",SUMIFS('Trades'!$L$2:$L$501,'Trades'!$A$2:$A$501,A144))</f>
      </c>
      <c r="C144">
        <f>IF(A144="","",COUNTIFS('Trades'!$A$2:$A$501,A144,'Trades'!$L$2:$L$501,"&lt;&gt;"))</f>
      </c>
    </row>
    <row r="145" spans="1:5" x14ac:dyDescent="0.25">
      <c r="A145" s="13"/>
      <c r="B145" s="15">
        <f>IF(A145="","",SUMIFS('Trades'!$L$2:$L$501,'Trades'!$A$2:$A$501,A145))</f>
      </c>
      <c r="C145">
        <f>IF(A145="","",COUNTIFS('Trades'!$A$2:$A$501,A145,'Trades'!$L$2:$L$501,"&lt;&gt;"))</f>
      </c>
    </row>
    <row r="146" spans="1:5" x14ac:dyDescent="0.25">
      <c r="A146" s="13"/>
      <c r="B146" s="15">
        <f>IF(A146="","",SUMIFS('Trades'!$L$2:$L$501,'Trades'!$A$2:$A$501,A146))</f>
      </c>
      <c r="C146">
        <f>IF(A146="","",COUNTIFS('Trades'!$A$2:$A$501,A146,'Trades'!$L$2:$L$501,"&lt;&gt;"))</f>
      </c>
    </row>
    <row r="147" spans="1:5" x14ac:dyDescent="0.25">
      <c r="A147" s="13"/>
      <c r="B147" s="15">
        <f>IF(A147="","",SUMIFS('Trades'!$L$2:$L$501,'Trades'!$A$2:$A$501,A147))</f>
      </c>
      <c r="C147">
        <f>IF(A147="","",COUNTIFS('Trades'!$A$2:$A$501,A147,'Trades'!$L$2:$L$501,"&lt;&gt;"))</f>
      </c>
    </row>
    <row r="148" spans="1:5" x14ac:dyDescent="0.25">
      <c r="A148" s="13"/>
      <c r="B148" s="15">
        <f>IF(A148="","",SUMIFS('Trades'!$L$2:$L$501,'Trades'!$A$2:$A$501,A148))</f>
      </c>
      <c r="C148">
        <f>IF(A148="","",COUNTIFS('Trades'!$A$2:$A$501,A148,'Trades'!$L$2:$L$501,"&lt;&gt;"))</f>
      </c>
    </row>
    <row r="149" spans="1:5" x14ac:dyDescent="0.25">
      <c r="A149" s="13"/>
      <c r="B149" s="15">
        <f>IF(A149="","",SUMIFS('Trades'!$L$2:$L$501,'Trades'!$A$2:$A$501,A149))</f>
      </c>
      <c r="C149">
        <f>IF(A149="","",COUNTIFS('Trades'!$A$2:$A$501,A149,'Trades'!$L$2:$L$501,"&lt;&gt;"))</f>
      </c>
    </row>
    <row r="150" spans="1:5" x14ac:dyDescent="0.25">
      <c r="A150" s="13"/>
      <c r="B150" s="15">
        <f>IF(A150="","",SUMIFS('Trades'!$L$2:$L$501,'Trades'!$A$2:$A$501,A150))</f>
      </c>
      <c r="C150">
        <f>IF(A150="","",COUNTIFS('Trades'!$A$2:$A$501,A150,'Trades'!$L$2:$L$501,"&lt;&gt;"))</f>
      </c>
    </row>
    <row r="151" spans="1:5" x14ac:dyDescent="0.25">
      <c r="A151" s="13"/>
      <c r="B151" s="15">
        <f>IF(A151="","",SUMIFS('Trades'!$L$2:$L$501,'Trades'!$A$2:$A$501,A151))</f>
      </c>
      <c r="C151">
        <f>IF(A151="","",COUNTIFS('Trades'!$A$2:$A$501,A151,'Trades'!$L$2:$L$501,"&lt;&gt;"))</f>
      </c>
    </row>
    <row r="152" spans="1:5" x14ac:dyDescent="0.25">
      <c r="A152" s="13"/>
      <c r="B152" s="15">
        <f>IF(A152="","",SUMIFS('Trades'!$L$2:$L$501,'Trades'!$A$2:$A$501,A152))</f>
      </c>
      <c r="C152">
        <f>IF(A152="","",COUNTIFS('Trades'!$A$2:$A$501,A152,'Trades'!$L$2:$L$501,"&lt;&gt;"))</f>
      </c>
    </row>
    <row r="153" spans="1:5" x14ac:dyDescent="0.25">
      <c r="A153" s="13"/>
      <c r="B153" s="15">
        <f>IF(A153="","",SUMIFS('Trades'!$L$2:$L$501,'Trades'!$A$2:$A$501,A153))</f>
      </c>
      <c r="C153">
        <f>IF(A153="","",COUNTIFS('Trades'!$A$2:$A$501,A153,'Trades'!$L$2:$L$501,"&lt;&gt;"))</f>
      </c>
    </row>
    <row r="154" spans="1:5" x14ac:dyDescent="0.25">
      <c r="A154" s="13"/>
      <c r="B154" s="15">
        <f>IF(A154="","",SUMIFS('Trades'!$L$2:$L$501,'Trades'!$A$2:$A$501,A154))</f>
      </c>
      <c r="C154">
        <f>IF(A154="","",COUNTIFS('Trades'!$A$2:$A$501,A154,'Trades'!$L$2:$L$501,"&lt;&gt;"))</f>
      </c>
    </row>
    <row r="155" spans="1:5" x14ac:dyDescent="0.25">
      <c r="A155" s="13"/>
      <c r="B155" s="15">
        <f>IF(A155="","",SUMIFS('Trades'!$L$2:$L$501,'Trades'!$A$2:$A$501,A155))</f>
      </c>
      <c r="C155">
        <f>IF(A155="","",COUNTIFS('Trades'!$A$2:$A$501,A155,'Trades'!$L$2:$L$501,"&lt;&gt;"))</f>
      </c>
    </row>
    <row r="156" spans="1:5" x14ac:dyDescent="0.25">
      <c r="A156" s="13"/>
      <c r="B156" s="15">
        <f>IF(A156="","",SUMIFS('Trades'!$L$2:$L$501,'Trades'!$A$2:$A$501,A156))</f>
      </c>
      <c r="C156">
        <f>IF(A156="","",COUNTIFS('Trades'!$A$2:$A$501,A156,'Trades'!$L$2:$L$501,"&lt;&gt;"))</f>
      </c>
    </row>
    <row r="157" spans="1:5" x14ac:dyDescent="0.25">
      <c r="A157" s="13"/>
      <c r="B157" s="15">
        <f>IF(A157="","",SUMIFS('Trades'!$L$2:$L$501,'Trades'!$A$2:$A$501,A157))</f>
      </c>
      <c r="C157">
        <f>IF(A157="","",COUNTIFS('Trades'!$A$2:$A$501,A157,'Trades'!$L$2:$L$501,"&lt;&gt;"))</f>
      </c>
    </row>
    <row r="158" spans="1:5" x14ac:dyDescent="0.25">
      <c r="A158" s="13"/>
      <c r="B158" s="15">
        <f>IF(A158="","",SUMIFS('Trades'!$L$2:$L$501,'Trades'!$A$2:$A$501,A158))</f>
      </c>
      <c r="C158">
        <f>IF(A158="","",COUNTIFS('Trades'!$A$2:$A$501,A158,'Trades'!$L$2:$L$501,"&lt;&gt;"))</f>
      </c>
    </row>
    <row r="159" spans="1:5" x14ac:dyDescent="0.25">
      <c r="A159" s="13"/>
      <c r="B159" s="15">
        <f>IF(A159="","",SUMIFS('Trades'!$L$2:$L$501,'Trades'!$A$2:$A$501,A159))</f>
      </c>
      <c r="C159">
        <f>IF(A159="","",COUNTIFS('Trades'!$A$2:$A$501,A159,'Trades'!$L$2:$L$501,"&lt;&gt;"))</f>
      </c>
    </row>
    <row r="160" spans="1:5" x14ac:dyDescent="0.25">
      <c r="A160" s="13"/>
      <c r="B160" s="15">
        <f>IF(A160="","",SUMIFS('Trades'!$L$2:$L$501,'Trades'!$A$2:$A$501,A160))</f>
      </c>
      <c r="C160">
        <f>IF(A160="","",COUNTIFS('Trades'!$A$2:$A$501,A160,'Trades'!$L$2:$L$501,"&lt;&gt;"))</f>
      </c>
    </row>
    <row r="161" spans="1:5" x14ac:dyDescent="0.25">
      <c r="A161" s="13"/>
      <c r="B161" s="15">
        <f>IF(A161="","",SUMIFS('Trades'!$L$2:$L$501,'Trades'!$A$2:$A$501,A161))</f>
      </c>
      <c r="C161">
        <f>IF(A161="","",COUNTIFS('Trades'!$A$2:$A$501,A161,'Trades'!$L$2:$L$501,"&lt;&gt;"))</f>
      </c>
    </row>
    <row r="162" spans="1:5" x14ac:dyDescent="0.25">
      <c r="A162" s="13"/>
      <c r="B162" s="15">
        <f>IF(A162="","",SUMIFS('Trades'!$L$2:$L$501,'Trades'!$A$2:$A$501,A162))</f>
      </c>
      <c r="C162">
        <f>IF(A162="","",COUNTIFS('Trades'!$A$2:$A$501,A162,'Trades'!$L$2:$L$501,"&lt;&gt;"))</f>
      </c>
    </row>
    <row r="163" spans="1:5" x14ac:dyDescent="0.25">
      <c r="A163" s="13"/>
      <c r="B163" s="15">
        <f>IF(A163="","",SUMIFS('Trades'!$L$2:$L$501,'Trades'!$A$2:$A$501,A163))</f>
      </c>
      <c r="C163">
        <f>IF(A163="","",COUNTIFS('Trades'!$A$2:$A$501,A163,'Trades'!$L$2:$L$501,"&lt;&gt;"))</f>
      </c>
    </row>
    <row r="164" spans="1:5" x14ac:dyDescent="0.25">
      <c r="A164" s="13"/>
      <c r="B164" s="15">
        <f>IF(A164="","",SUMIFS('Trades'!$L$2:$L$501,'Trades'!$A$2:$A$501,A164))</f>
      </c>
      <c r="C164">
        <f>IF(A164="","",COUNTIFS('Trades'!$A$2:$A$501,A164,'Trades'!$L$2:$L$501,"&lt;&gt;"))</f>
      </c>
    </row>
    <row r="165" spans="1:5" x14ac:dyDescent="0.25">
      <c r="A165" s="13"/>
      <c r="B165" s="15">
        <f>IF(A165="","",SUMIFS('Trades'!$L$2:$L$501,'Trades'!$A$2:$A$501,A165))</f>
      </c>
      <c r="C165">
        <f>IF(A165="","",COUNTIFS('Trades'!$A$2:$A$501,A165,'Trades'!$L$2:$L$501,"&lt;&gt;"))</f>
      </c>
    </row>
    <row r="166" spans="1:5" x14ac:dyDescent="0.25">
      <c r="A166" s="13"/>
      <c r="B166" s="15">
        <f>IF(A166="","",SUMIFS('Trades'!$L$2:$L$501,'Trades'!$A$2:$A$501,A166))</f>
      </c>
      <c r="C166">
        <f>IF(A166="","",COUNTIFS('Trades'!$A$2:$A$501,A166,'Trades'!$L$2:$L$501,"&lt;&gt;"))</f>
      </c>
    </row>
    <row r="167" spans="1:5" x14ac:dyDescent="0.25">
      <c r="A167" s="13"/>
      <c r="B167" s="15">
        <f>IF(A167="","",SUMIFS('Trades'!$L$2:$L$501,'Trades'!$A$2:$A$501,A167))</f>
      </c>
      <c r="C167">
        <f>IF(A167="","",COUNTIFS('Trades'!$A$2:$A$501,A167,'Trades'!$L$2:$L$501,"&lt;&gt;"))</f>
      </c>
    </row>
    <row r="168" spans="1:5" x14ac:dyDescent="0.25">
      <c r="A168" s="13"/>
      <c r="B168" s="15">
        <f>IF(A168="","",SUMIFS('Trades'!$L$2:$L$501,'Trades'!$A$2:$A$501,A168))</f>
      </c>
      <c r="C168">
        <f>IF(A168="","",COUNTIFS('Trades'!$A$2:$A$501,A168,'Trades'!$L$2:$L$501,"&lt;&gt;"))</f>
      </c>
    </row>
    <row r="169" spans="1:5" x14ac:dyDescent="0.25">
      <c r="A169" s="13"/>
      <c r="B169" s="15">
        <f>IF(A169="","",SUMIFS('Trades'!$L$2:$L$501,'Trades'!$A$2:$A$501,A169))</f>
      </c>
      <c r="C169">
        <f>IF(A169="","",COUNTIFS('Trades'!$A$2:$A$501,A169,'Trades'!$L$2:$L$501,"&lt;&gt;"))</f>
      </c>
    </row>
    <row r="170" spans="1:5" x14ac:dyDescent="0.25">
      <c r="A170" s="13"/>
      <c r="B170" s="15">
        <f>IF(A170="","",SUMIFS('Trades'!$L$2:$L$501,'Trades'!$A$2:$A$501,A170))</f>
      </c>
      <c r="C170">
        <f>IF(A170="","",COUNTIFS('Trades'!$A$2:$A$501,A170,'Trades'!$L$2:$L$501,"&lt;&gt;"))</f>
      </c>
    </row>
    <row r="171" spans="1:5" x14ac:dyDescent="0.25">
      <c r="A171" s="13"/>
      <c r="B171" s="15">
        <f>IF(A171="","",SUMIFS('Trades'!$L$2:$L$501,'Trades'!$A$2:$A$501,A171))</f>
      </c>
      <c r="C171">
        <f>IF(A171="","",COUNTIFS('Trades'!$A$2:$A$501,A171,'Trades'!$L$2:$L$501,"&lt;&gt;"))</f>
      </c>
    </row>
    <row r="172" spans="1:5" x14ac:dyDescent="0.25">
      <c r="A172" s="13"/>
      <c r="B172" s="15">
        <f>IF(A172="","",SUMIFS('Trades'!$L$2:$L$501,'Trades'!$A$2:$A$501,A172))</f>
      </c>
      <c r="C172">
        <f>IF(A172="","",COUNTIFS('Trades'!$A$2:$A$501,A172,'Trades'!$L$2:$L$501,"&lt;&gt;"))</f>
      </c>
    </row>
    <row r="173" spans="1:5" x14ac:dyDescent="0.25">
      <c r="A173" s="13"/>
      <c r="B173" s="15">
        <f>IF(A173="","",SUMIFS('Trades'!$L$2:$L$501,'Trades'!$A$2:$A$501,A173))</f>
      </c>
      <c r="C173">
        <f>IF(A173="","",COUNTIFS('Trades'!$A$2:$A$501,A173,'Trades'!$L$2:$L$501,"&lt;&gt;"))</f>
      </c>
    </row>
    <row r="174" spans="1:5" x14ac:dyDescent="0.25">
      <c r="A174" s="13"/>
      <c r="B174" s="15">
        <f>IF(A174="","",SUMIFS('Trades'!$L$2:$L$501,'Trades'!$A$2:$A$501,A174))</f>
      </c>
      <c r="C174">
        <f>IF(A174="","",COUNTIFS('Trades'!$A$2:$A$501,A174,'Trades'!$L$2:$L$501,"&lt;&gt;"))</f>
      </c>
    </row>
    <row r="175" spans="1:5" x14ac:dyDescent="0.25">
      <c r="A175" s="13"/>
      <c r="B175" s="15">
        <f>IF(A175="","",SUMIFS('Trades'!$L$2:$L$501,'Trades'!$A$2:$A$501,A175))</f>
      </c>
      <c r="C175">
        <f>IF(A175="","",COUNTIFS('Trades'!$A$2:$A$501,A175,'Trades'!$L$2:$L$501,"&lt;&gt;"))</f>
      </c>
    </row>
    <row r="176" spans="1:5" x14ac:dyDescent="0.25">
      <c r="A176" s="13"/>
      <c r="B176" s="15">
        <f>IF(A176="","",SUMIFS('Trades'!$L$2:$L$501,'Trades'!$A$2:$A$501,A176))</f>
      </c>
      <c r="C176">
        <f>IF(A176="","",COUNTIFS('Trades'!$A$2:$A$501,A176,'Trades'!$L$2:$L$501,"&lt;&gt;"))</f>
      </c>
    </row>
    <row r="177" spans="1:5" x14ac:dyDescent="0.25">
      <c r="A177" s="13"/>
      <c r="B177" s="15">
        <f>IF(A177="","",SUMIFS('Trades'!$L$2:$L$501,'Trades'!$A$2:$A$501,A177))</f>
      </c>
      <c r="C177">
        <f>IF(A177="","",COUNTIFS('Trades'!$A$2:$A$501,A177,'Trades'!$L$2:$L$501,"&lt;&gt;"))</f>
      </c>
    </row>
    <row r="178" spans="1:5" x14ac:dyDescent="0.25">
      <c r="A178" s="13"/>
      <c r="B178" s="15">
        <f>IF(A178="","",SUMIFS('Trades'!$L$2:$L$501,'Trades'!$A$2:$A$501,A178))</f>
      </c>
      <c r="C178">
        <f>IF(A178="","",COUNTIFS('Trades'!$A$2:$A$501,A178,'Trades'!$L$2:$L$501,"&lt;&gt;"))</f>
      </c>
    </row>
    <row r="179" spans="1:5" x14ac:dyDescent="0.25">
      <c r="A179" s="13"/>
      <c r="B179" s="15">
        <f>IF(A179="","",SUMIFS('Trades'!$L$2:$L$501,'Trades'!$A$2:$A$501,A179))</f>
      </c>
      <c r="C179">
        <f>IF(A179="","",COUNTIFS('Trades'!$A$2:$A$501,A179,'Trades'!$L$2:$L$501,"&lt;&gt;"))</f>
      </c>
    </row>
    <row r="180" spans="1:5" x14ac:dyDescent="0.25">
      <c r="A180" s="13"/>
      <c r="B180" s="15">
        <f>IF(A180="","",SUMIFS('Trades'!$L$2:$L$501,'Trades'!$A$2:$A$501,A180))</f>
      </c>
      <c r="C180">
        <f>IF(A180="","",COUNTIFS('Trades'!$A$2:$A$501,A180,'Trades'!$L$2:$L$501,"&lt;&gt;"))</f>
      </c>
    </row>
    <row r="181" spans="1:5" x14ac:dyDescent="0.25">
      <c r="A181" s="13"/>
      <c r="B181" s="15">
        <f>IF(A181="","",SUMIFS('Trades'!$L$2:$L$501,'Trades'!$A$2:$A$501,A181))</f>
      </c>
      <c r="C181">
        <f>IF(A181="","",COUNTIFS('Trades'!$A$2:$A$501,A181,'Trades'!$L$2:$L$501,"&lt;&gt;"))</f>
      </c>
    </row>
    <row r="182" spans="1:5" x14ac:dyDescent="0.25">
      <c r="A182" s="13"/>
      <c r="B182" s="15">
        <f>IF(A182="","",SUMIFS('Trades'!$L$2:$L$501,'Trades'!$A$2:$A$501,A182))</f>
      </c>
      <c r="C182">
        <f>IF(A182="","",COUNTIFS('Trades'!$A$2:$A$501,A182,'Trades'!$L$2:$L$501,"&lt;&gt;"))</f>
      </c>
    </row>
    <row r="183" spans="1:5" x14ac:dyDescent="0.25">
      <c r="A183" s="13"/>
      <c r="B183" s="15">
        <f>IF(A183="","",SUMIFS('Trades'!$L$2:$L$501,'Trades'!$A$2:$A$501,A183))</f>
      </c>
      <c r="C183">
        <f>IF(A183="","",COUNTIFS('Trades'!$A$2:$A$501,A183,'Trades'!$L$2:$L$501,"&lt;&gt;"))</f>
      </c>
    </row>
    <row r="184" spans="1:5" x14ac:dyDescent="0.25">
      <c r="A184" s="13"/>
      <c r="B184" s="15">
        <f>IF(A184="","",SUMIFS('Trades'!$L$2:$L$501,'Trades'!$A$2:$A$501,A184))</f>
      </c>
      <c r="C184">
        <f>IF(A184="","",COUNTIFS('Trades'!$A$2:$A$501,A184,'Trades'!$L$2:$L$501,"&lt;&gt;"))</f>
      </c>
    </row>
    <row r="185" spans="1:5" x14ac:dyDescent="0.25">
      <c r="A185" s="13"/>
      <c r="B185" s="15">
        <f>IF(A185="","",SUMIFS('Trades'!$L$2:$L$501,'Trades'!$A$2:$A$501,A185))</f>
      </c>
      <c r="C185">
        <f>IF(A185="","",COUNTIFS('Trades'!$A$2:$A$501,A185,'Trades'!$L$2:$L$501,"&lt;&gt;"))</f>
      </c>
    </row>
    <row r="186" spans="1:5" x14ac:dyDescent="0.25">
      <c r="A186" s="13"/>
      <c r="B186" s="15">
        <f>IF(A186="","",SUMIFS('Trades'!$L$2:$L$501,'Trades'!$A$2:$A$501,A186))</f>
      </c>
      <c r="C186">
        <f>IF(A186="","",COUNTIFS('Trades'!$A$2:$A$501,A186,'Trades'!$L$2:$L$501,"&lt;&gt;"))</f>
      </c>
    </row>
    <row r="187" spans="1:5" x14ac:dyDescent="0.25">
      <c r="A187" s="13"/>
      <c r="B187" s="15">
        <f>IF(A187="","",SUMIFS('Trades'!$L$2:$L$501,'Trades'!$A$2:$A$501,A187))</f>
      </c>
      <c r="C187">
        <f>IF(A187="","",COUNTIFS('Trades'!$A$2:$A$501,A187,'Trades'!$L$2:$L$501,"&lt;&gt;"))</f>
      </c>
    </row>
    <row r="188" spans="1:5" x14ac:dyDescent="0.25">
      <c r="A188" s="13"/>
      <c r="B188" s="15">
        <f>IF(A188="","",SUMIFS('Trades'!$L$2:$L$501,'Trades'!$A$2:$A$501,A188))</f>
      </c>
      <c r="C188">
        <f>IF(A188="","",COUNTIFS('Trades'!$A$2:$A$501,A188,'Trades'!$L$2:$L$501,"&lt;&gt;"))</f>
      </c>
    </row>
    <row r="189" spans="1:5" x14ac:dyDescent="0.25">
      <c r="A189" s="13"/>
      <c r="B189" s="15">
        <f>IF(A189="","",SUMIFS('Trades'!$L$2:$L$501,'Trades'!$A$2:$A$501,A189))</f>
      </c>
      <c r="C189">
        <f>IF(A189="","",COUNTIFS('Trades'!$A$2:$A$501,A189,'Trades'!$L$2:$L$501,"&lt;&gt;"))</f>
      </c>
    </row>
    <row r="190" spans="1:5" x14ac:dyDescent="0.25">
      <c r="A190" s="13"/>
      <c r="B190" s="15">
        <f>IF(A190="","",SUMIFS('Trades'!$L$2:$L$501,'Trades'!$A$2:$A$501,A190))</f>
      </c>
      <c r="C190">
        <f>IF(A190="","",COUNTIFS('Trades'!$A$2:$A$501,A190,'Trades'!$L$2:$L$501,"&lt;&gt;"))</f>
      </c>
    </row>
    <row r="191" spans="1:5" x14ac:dyDescent="0.25">
      <c r="A191" s="13"/>
      <c r="B191" s="15">
        <f>IF(A191="","",SUMIFS('Trades'!$L$2:$L$501,'Trades'!$A$2:$A$501,A191))</f>
      </c>
      <c r="C191">
        <f>IF(A191="","",COUNTIFS('Trades'!$A$2:$A$501,A191,'Trades'!$L$2:$L$501,"&lt;&gt;"))</f>
      </c>
    </row>
    <row r="192" spans="1:5" x14ac:dyDescent="0.25">
      <c r="A192" s="13"/>
      <c r="B192" s="15">
        <f>IF(A192="","",SUMIFS('Trades'!$L$2:$L$501,'Trades'!$A$2:$A$501,A192))</f>
      </c>
      <c r="C192">
        <f>IF(A192="","",COUNTIFS('Trades'!$A$2:$A$501,A192,'Trades'!$L$2:$L$501,"&lt;&gt;"))</f>
      </c>
    </row>
    <row r="193" spans="1:5" x14ac:dyDescent="0.25">
      <c r="A193" s="13"/>
      <c r="B193" s="15">
        <f>IF(A193="","",SUMIFS('Trades'!$L$2:$L$501,'Trades'!$A$2:$A$501,A193))</f>
      </c>
      <c r="C193">
        <f>IF(A193="","",COUNTIFS('Trades'!$A$2:$A$501,A193,'Trades'!$L$2:$L$501,"&lt;&gt;"))</f>
      </c>
    </row>
    <row r="194" spans="1:5" x14ac:dyDescent="0.25">
      <c r="A194" s="13"/>
      <c r="B194" s="15">
        <f>IF(A194="","",SUMIFS('Trades'!$L$2:$L$501,'Trades'!$A$2:$A$501,A194))</f>
      </c>
      <c r="C194">
        <f>IF(A194="","",COUNTIFS('Trades'!$A$2:$A$501,A194,'Trades'!$L$2:$L$501,"&lt;&gt;"))</f>
      </c>
    </row>
    <row r="195" spans="1:5" x14ac:dyDescent="0.25">
      <c r="A195" s="13"/>
      <c r="B195" s="15">
        <f>IF(A195="","",SUMIFS('Trades'!$L$2:$L$501,'Trades'!$A$2:$A$501,A195))</f>
      </c>
      <c r="C195">
        <f>IF(A195="","",COUNTIFS('Trades'!$A$2:$A$501,A195,'Trades'!$L$2:$L$501,"&lt;&gt;"))</f>
      </c>
    </row>
    <row r="196" spans="1:5" x14ac:dyDescent="0.25">
      <c r="A196" s="13"/>
      <c r="B196" s="15">
        <f>IF(A196="","",SUMIFS('Trades'!$L$2:$L$501,'Trades'!$A$2:$A$501,A196))</f>
      </c>
      <c r="C196">
        <f>IF(A196="","",COUNTIFS('Trades'!$A$2:$A$501,A196,'Trades'!$L$2:$L$501,"&lt;&gt;"))</f>
      </c>
    </row>
    <row r="197" spans="1:5" x14ac:dyDescent="0.25">
      <c r="A197" s="13"/>
      <c r="B197" s="15">
        <f>IF(A197="","",SUMIFS('Trades'!$L$2:$L$501,'Trades'!$A$2:$A$501,A197))</f>
      </c>
      <c r="C197">
        <f>IF(A197="","",COUNTIFS('Trades'!$A$2:$A$501,A197,'Trades'!$L$2:$L$501,"&lt;&gt;"))</f>
      </c>
    </row>
    <row r="198" spans="1:5" x14ac:dyDescent="0.25">
      <c r="A198" s="13"/>
      <c r="B198" s="15">
        <f>IF(A198="","",SUMIFS('Trades'!$L$2:$L$501,'Trades'!$A$2:$A$501,A198))</f>
      </c>
      <c r="C198">
        <f>IF(A198="","",COUNTIFS('Trades'!$A$2:$A$501,A198,'Trades'!$L$2:$L$501,"&lt;&gt;"))</f>
      </c>
    </row>
    <row r="199" spans="1:5" x14ac:dyDescent="0.25">
      <c r="A199" s="13"/>
      <c r="B199" s="15">
        <f>IF(A199="","",SUMIFS('Trades'!$L$2:$L$501,'Trades'!$A$2:$A$501,A199))</f>
      </c>
      <c r="C199">
        <f>IF(A199="","",COUNTIFS('Trades'!$A$2:$A$501,A199,'Trades'!$L$2:$L$501,"&lt;&gt;"))</f>
      </c>
    </row>
    <row r="200" spans="1:5" x14ac:dyDescent="0.25">
      <c r="A200" s="13"/>
      <c r="B200" s="15">
        <f>IF(A200="","",SUMIFS('Trades'!$L$2:$L$501,'Trades'!$A$2:$A$501,A200))</f>
      </c>
      <c r="C200">
        <f>IF(A200="","",COUNTIFS('Trades'!$A$2:$A$501,A200,'Trades'!$L$2:$L$501,"&lt;&gt;"))</f>
      </c>
    </row>
    <row r="201" spans="1:5" x14ac:dyDescent="0.25">
      <c r="A201" s="13"/>
      <c r="B201" s="15">
        <f>IF(A201="","",SUMIFS('Trades'!$L$2:$L$501,'Trades'!$A$2:$A$501,A201))</f>
      </c>
      <c r="C201">
        <f>IF(A201="","",COUNTIFS('Trades'!$A$2:$A$501,A201,'Trades'!$L$2:$L$501,"&lt;&gt;"))</f>
      </c>
    </row>
  </sheetData>
  <dataValidations count="4">
    <dataValidation type="list" allowBlank="1" sqref="D10:D201">
      <formula1>"Yes,No"</formula1>
    </dataValidation>
    <dataValidation type="list" allowBlank="1" sqref="D2:D201">
      <formula1>"Yes,No"</formula1>
    </dataValidation>
    <dataValidation type="list" allowBlank="1" sqref="E10:E201">
      <formula1>"1,2,3,4,5"</formula1>
    </dataValidation>
    <dataValidation type="list" allowBlank="1" sqref="E2:E201">
      <formula1>"1,2,3,4,5"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 showGridLines="0"/>
  </sheetViews>
  <sheetFormatPr defaultRowHeight="15" outlineLevelRow="0" outlineLevelCol="0" x14ac:dyDescent="55"/>
  <cols>
    <col min="1" max="1" width="30" customWidth="1"/>
    <col min="2" max="3" width="16" customWidth="1"/>
    <col min="4" max="4" width="14" customWidth="1"/>
  </cols>
  <sheetData>
    <row r="1" spans="1:1" x14ac:dyDescent="0.25">
      <c r="A1" s="16" t="s">
        <v>52</v>
      </c>
    </row>
    <row r="2" spans="1:1" x14ac:dyDescent="0.25">
      <c r="A2" s="9" t="s">
        <v>53</v>
      </c>
    </row>
    <row r="4" spans="1:2" x14ac:dyDescent="0.25">
      <c r="A4" t="s">
        <v>47</v>
      </c>
      <c r="B4" s="17">
        <f>COUNT('Trades'!$L$2:$L$501)</f>
      </c>
    </row>
    <row r="5" spans="1:2" x14ac:dyDescent="0.25">
      <c r="A5" t="s">
        <v>29</v>
      </c>
      <c r="B5" s="18">
        <f>SUM('Trades'!$L$2:$L$501)</f>
      </c>
    </row>
    <row r="6" spans="1:2" x14ac:dyDescent="0.25">
      <c r="A6" t="s">
        <v>54</v>
      </c>
      <c r="B6" s="19">
        <f>IFERROR(COUNTIF('Trades'!$L$2:$L$501,"&gt;0")/COUNT('Trades'!$L$2:$L$501),"")</f>
      </c>
    </row>
    <row r="7" spans="1:2" x14ac:dyDescent="0.25">
      <c r="A7" t="s">
        <v>55</v>
      </c>
      <c r="B7" s="18">
        <f>IFERROR(AVERAGEIF('Trades'!$L$2:$L$501,"&gt;0"),"")</f>
      </c>
    </row>
    <row r="8" spans="1:2" x14ac:dyDescent="0.25">
      <c r="A8" t="s">
        <v>56</v>
      </c>
      <c r="B8" s="18">
        <f>IFERROR(AVERAGEIF('Trades'!$L$2:$L$501,"&lt;0"),"")</f>
      </c>
    </row>
    <row r="9" spans="1:2" x14ac:dyDescent="0.25">
      <c r="A9" t="s">
        <v>57</v>
      </c>
      <c r="B9" s="20">
        <f>IFERROR(SUMIF('Trades'!$L$2:$L$501,"&gt;0")/ABS(SUMIF('Trades'!$L$2:$L$501,"&lt;0")),"")</f>
      </c>
    </row>
    <row r="10" spans="1:2" x14ac:dyDescent="0.25">
      <c r="A10" t="s">
        <v>58</v>
      </c>
      <c r="B10" s="18">
        <f>IFERROR(MAX('Daily review'!$B$2:$B$201),"")</f>
      </c>
    </row>
    <row r="11" spans="1:2" x14ac:dyDescent="0.25">
      <c r="A11" t="s">
        <v>59</v>
      </c>
      <c r="B11" s="18">
        <f>IFERROR(MIN('Daily review'!$B$2:$B$201),"")</f>
      </c>
    </row>
    <row r="14" spans="1:1" x14ac:dyDescent="0.25">
      <c r="A14" s="21" t="s">
        <v>60</v>
      </c>
    </row>
    <row r="15" spans="1:4" x14ac:dyDescent="0.25">
      <c r="A15" s="8" t="s">
        <v>30</v>
      </c>
      <c r="B15" s="8" t="s">
        <v>47</v>
      </c>
      <c r="C15" s="8" t="s">
        <v>29</v>
      </c>
      <c r="D15" s="8" t="s">
        <v>54</v>
      </c>
    </row>
    <row r="16" spans="1:4" x14ac:dyDescent="0.25">
      <c r="A16">
        <f>IF('Lists'!A2="","",'Lists'!A2)</f>
      </c>
      <c r="B16">
        <f>IF(A16="","",COUNTIFS('Trades'!$M$2:$M$501,A16,'Trades'!$L$2:$L$501,"&lt;&gt;"))</f>
      </c>
      <c r="C16" s="15">
        <f>IF(A16="","",SUMIF('Trades'!$M$2:$M$501,A16,'Trades'!$L$2:$L$501))</f>
      </c>
      <c r="D16" s="22">
        <f>IF(OR(A16="",B16=0),"",COUNTIFS('Trades'!$M$2:$M$501,A16,'Trades'!$L$2:$L$501,"&gt;0")/B16)</f>
      </c>
    </row>
    <row r="17" spans="1:4" x14ac:dyDescent="0.25">
      <c r="A17">
        <f>IF('Lists'!A3="","",'Lists'!A3)</f>
      </c>
      <c r="B17">
        <f>IF(A17="","",COUNTIFS('Trades'!$M$2:$M$501,A17,'Trades'!$L$2:$L$501,"&lt;&gt;"))</f>
      </c>
      <c r="C17" s="15">
        <f>IF(A17="","",SUMIF('Trades'!$M$2:$M$501,A17,'Trades'!$L$2:$L$501))</f>
      </c>
      <c r="D17" s="22">
        <f>IF(OR(A17="",B17=0),"",COUNTIFS('Trades'!$M$2:$M$501,A17,'Trades'!$L$2:$L$501,"&gt;0")/B17)</f>
      </c>
    </row>
    <row r="18" spans="1:4" x14ac:dyDescent="0.25">
      <c r="A18">
        <f>IF('Lists'!A4="","",'Lists'!A4)</f>
      </c>
      <c r="B18">
        <f>IF(A18="","",COUNTIFS('Trades'!$M$2:$M$501,A18,'Trades'!$L$2:$L$501,"&lt;&gt;"))</f>
      </c>
      <c r="C18" s="15">
        <f>IF(A18="","",SUMIF('Trades'!$M$2:$M$501,A18,'Trades'!$L$2:$L$501))</f>
      </c>
      <c r="D18" s="22">
        <f>IF(OR(A18="",B18=0),"",COUNTIFS('Trades'!$M$2:$M$501,A18,'Trades'!$L$2:$L$501,"&gt;0")/B18)</f>
      </c>
    </row>
    <row r="19" spans="1:4" x14ac:dyDescent="0.25">
      <c r="A19">
        <f>IF('Lists'!A5="","",'Lists'!A5)</f>
      </c>
      <c r="B19">
        <f>IF(A19="","",COUNTIFS('Trades'!$M$2:$M$501,A19,'Trades'!$L$2:$L$501,"&lt;&gt;"))</f>
      </c>
      <c r="C19" s="15">
        <f>IF(A19="","",SUMIF('Trades'!$M$2:$M$501,A19,'Trades'!$L$2:$L$501))</f>
      </c>
      <c r="D19" s="22">
        <f>IF(OR(A19="",B19=0),"",COUNTIFS('Trades'!$M$2:$M$501,A19,'Trades'!$L$2:$L$501,"&gt;0")/B19)</f>
      </c>
    </row>
    <row r="20" spans="1:4" x14ac:dyDescent="0.25">
      <c r="A20">
        <f>IF('Lists'!A6="","",'Lists'!A6)</f>
      </c>
      <c r="B20">
        <f>IF(A20="","",COUNTIFS('Trades'!$M$2:$M$501,A20,'Trades'!$L$2:$L$501,"&lt;&gt;"))</f>
      </c>
      <c r="C20" s="15">
        <f>IF(A20="","",SUMIF('Trades'!$M$2:$M$501,A20,'Trades'!$L$2:$L$501))</f>
      </c>
      <c r="D20" s="22">
        <f>IF(OR(A20="",B20=0),"",COUNTIFS('Trades'!$M$2:$M$501,A20,'Trades'!$L$2:$L$501,"&gt;0")/B20)</f>
      </c>
    </row>
    <row r="21" spans="1:4" x14ac:dyDescent="0.25">
      <c r="A21">
        <f>IF('Lists'!A7="","",'Lists'!A7)</f>
      </c>
      <c r="B21">
        <f>IF(A21="","",COUNTIFS('Trades'!$M$2:$M$501,A21,'Trades'!$L$2:$L$501,"&lt;&gt;"))</f>
      </c>
      <c r="C21" s="15">
        <f>IF(A21="","",SUMIF('Trades'!$M$2:$M$501,A21,'Trades'!$L$2:$L$501))</f>
      </c>
      <c r="D21" s="22">
        <f>IF(OR(A21="",B21=0),"",COUNTIFS('Trades'!$M$2:$M$501,A21,'Trades'!$L$2:$L$501,"&gt;0")/B21)</f>
      </c>
    </row>
    <row r="22" spans="1:4" x14ac:dyDescent="0.25">
      <c r="A22">
        <f>IF('Lists'!A8="","",'Lists'!A8)</f>
      </c>
      <c r="B22">
        <f>IF(A22="","",COUNTIFS('Trades'!$M$2:$M$501,A22,'Trades'!$L$2:$L$501,"&lt;&gt;"))</f>
      </c>
      <c r="C22" s="15">
        <f>IF(A22="","",SUMIF('Trades'!$M$2:$M$501,A22,'Trades'!$L$2:$L$501))</f>
      </c>
      <c r="D22" s="22">
        <f>IF(OR(A22="",B22=0),"",COUNTIFS('Trades'!$M$2:$M$501,A22,'Trades'!$L$2:$L$501,"&gt;0")/B22)</f>
      </c>
    </row>
    <row r="23" spans="1:4" x14ac:dyDescent="0.25">
      <c r="A23">
        <f>IF('Lists'!A9="","",'Lists'!A9)</f>
      </c>
      <c r="B23">
        <f>IF(A23="","",COUNTIFS('Trades'!$M$2:$M$501,A23,'Trades'!$L$2:$L$501,"&lt;&gt;"))</f>
      </c>
      <c r="C23" s="15">
        <f>IF(A23="","",SUMIF('Trades'!$M$2:$M$501,A23,'Trades'!$L$2:$L$501))</f>
      </c>
      <c r="D23" s="22">
        <f>IF(OR(A23="",B23=0),"",COUNTIFS('Trades'!$M$2:$M$501,A23,'Trades'!$L$2:$L$501,"&gt;0")/B23)</f>
      </c>
    </row>
    <row r="24" spans="1:4" x14ac:dyDescent="0.25">
      <c r="A24">
        <f>IF('Lists'!A10="","",'Lists'!A10)</f>
      </c>
      <c r="B24">
        <f>IF(A24="","",COUNTIFS('Trades'!$M$2:$M$501,A24,'Trades'!$L$2:$L$501,"&lt;&gt;"))</f>
      </c>
      <c r="C24" s="15">
        <f>IF(A24="","",SUMIF('Trades'!$M$2:$M$501,A24,'Trades'!$L$2:$L$501))</f>
      </c>
      <c r="D24" s="22">
        <f>IF(OR(A24="",B24=0),"",COUNTIFS('Trades'!$M$2:$M$501,A24,'Trades'!$L$2:$L$501,"&gt;0")/B24)</f>
      </c>
    </row>
    <row r="25" spans="1:4" x14ac:dyDescent="0.25">
      <c r="A25">
        <f>IF('Lists'!A11="","",'Lists'!A11)</f>
      </c>
      <c r="B25">
        <f>IF(A25="","",COUNTIFS('Trades'!$M$2:$M$501,A25,'Trades'!$L$2:$L$501,"&lt;&gt;"))</f>
      </c>
      <c r="C25" s="15">
        <f>IF(A25="","",SUMIF('Trades'!$M$2:$M$501,A25,'Trades'!$L$2:$L$501))</f>
      </c>
      <c r="D25" s="22">
        <f>IF(OR(A25="",B25=0),"",COUNTIFS('Trades'!$M$2:$M$501,A25,'Trades'!$L$2:$L$501,"&gt;0")/B25)</f>
      </c>
    </row>
    <row r="26" spans="1:4" x14ac:dyDescent="0.25">
      <c r="A26">
        <f>IF('Lists'!A12="","",'Lists'!A12)</f>
      </c>
      <c r="B26">
        <f>IF(A26="","",COUNTIFS('Trades'!$M$2:$M$501,A26,'Trades'!$L$2:$L$501,"&lt;&gt;"))</f>
      </c>
      <c r="C26" s="15">
        <f>IF(A26="","",SUMIF('Trades'!$M$2:$M$501,A26,'Trades'!$L$2:$L$501))</f>
      </c>
      <c r="D26" s="22">
        <f>IF(OR(A26="",B26=0),"",COUNTIFS('Trades'!$M$2:$M$501,A26,'Trades'!$L$2:$L$501,"&gt;0")/B26)</f>
      </c>
    </row>
    <row r="27" spans="1:4" x14ac:dyDescent="0.25">
      <c r="A27">
        <f>IF('Lists'!A13="","",'Lists'!A13)</f>
      </c>
      <c r="B27">
        <f>IF(A27="","",COUNTIFS('Trades'!$M$2:$M$501,A27,'Trades'!$L$2:$L$501,"&lt;&gt;"))</f>
      </c>
      <c r="C27" s="15">
        <f>IF(A27="","",SUMIF('Trades'!$M$2:$M$501,A27,'Trades'!$L$2:$L$501))</f>
      </c>
      <c r="D27" s="22">
        <f>IF(OR(A27="",B27=0),"",COUNTIFS('Trades'!$M$2:$M$501,A27,'Trades'!$L$2:$L$501,"&gt;0")/B27)</f>
      </c>
    </row>
    <row r="29" spans="1:1" x14ac:dyDescent="0.25">
      <c r="A29" s="21" t="s">
        <v>61</v>
      </c>
    </row>
    <row r="30" spans="1:3" x14ac:dyDescent="0.25">
      <c r="A30" s="8" t="s">
        <v>31</v>
      </c>
      <c r="B30" s="8" t="s">
        <v>47</v>
      </c>
      <c r="C30" s="8" t="s">
        <v>29</v>
      </c>
    </row>
    <row r="31" spans="1:3" x14ac:dyDescent="0.25">
      <c r="A31">
        <f>IF('Lists'!B2="","",'Lists'!B2)</f>
      </c>
      <c r="B31">
        <f>IF(A31="","",COUNTIFS('Trades'!$N$2:$N$501,A31,'Trades'!$L$2:$L$501,"&lt;&gt;"))</f>
      </c>
      <c r="C31" s="15">
        <f>IF(A31="","",SUMIF('Trades'!$N$2:$N$501,A31,'Trades'!$L$2:$L$501))</f>
      </c>
    </row>
    <row r="32" spans="1:3" x14ac:dyDescent="0.25">
      <c r="A32">
        <f>IF('Lists'!B3="","",'Lists'!B3)</f>
      </c>
      <c r="B32">
        <f>IF(A32="","",COUNTIFS('Trades'!$N$2:$N$501,A32,'Trades'!$L$2:$L$501,"&lt;&gt;"))</f>
      </c>
      <c r="C32" s="15">
        <f>IF(A32="","",SUMIF('Trades'!$N$2:$N$501,A32,'Trades'!$L$2:$L$501))</f>
      </c>
    </row>
    <row r="33" spans="1:3" x14ac:dyDescent="0.25">
      <c r="A33">
        <f>IF('Lists'!B4="","",'Lists'!B4)</f>
      </c>
      <c r="B33">
        <f>IF(A33="","",COUNTIFS('Trades'!$N$2:$N$501,A33,'Trades'!$L$2:$L$501,"&lt;&gt;"))</f>
      </c>
      <c r="C33" s="15">
        <f>IF(A33="","",SUMIF('Trades'!$N$2:$N$501,A33,'Trades'!$L$2:$L$501))</f>
      </c>
    </row>
    <row r="34" spans="1:3" x14ac:dyDescent="0.25">
      <c r="A34">
        <f>IF('Lists'!B5="","",'Lists'!B5)</f>
      </c>
      <c r="B34">
        <f>IF(A34="","",COUNTIFS('Trades'!$N$2:$N$501,A34,'Trades'!$L$2:$L$501,"&lt;&gt;"))</f>
      </c>
      <c r="C34" s="15">
        <f>IF(A34="","",SUMIF('Trades'!$N$2:$N$501,A34,'Trades'!$L$2:$L$501))</f>
      </c>
    </row>
    <row r="35" spans="1:3" x14ac:dyDescent="0.25">
      <c r="A35">
        <f>IF('Lists'!B6="","",'Lists'!B6)</f>
      </c>
      <c r="B35">
        <f>IF(A35="","",COUNTIFS('Trades'!$N$2:$N$501,A35,'Trades'!$L$2:$L$501,"&lt;&gt;"))</f>
      </c>
      <c r="C35" s="15">
        <f>IF(A35="","",SUMIF('Trades'!$N$2:$N$501,A35,'Trades'!$L$2:$L$501))</f>
      </c>
    </row>
    <row r="36" spans="1:3" x14ac:dyDescent="0.25">
      <c r="A36">
        <f>IF('Lists'!B7="","",'Lists'!B7)</f>
      </c>
      <c r="B36">
        <f>IF(A36="","",COUNTIFS('Trades'!$N$2:$N$501,A36,'Trades'!$L$2:$L$501,"&lt;&gt;"))</f>
      </c>
      <c r="C36" s="15">
        <f>IF(A36="","",SUMIF('Trades'!$N$2:$N$501,A36,'Trades'!$L$2:$L$501))</f>
      </c>
    </row>
    <row r="37" spans="1:3" x14ac:dyDescent="0.25">
      <c r="A37">
        <f>IF('Lists'!B8="","",'Lists'!B8)</f>
      </c>
      <c r="B37">
        <f>IF(A37="","",COUNTIFS('Trades'!$N$2:$N$501,A37,'Trades'!$L$2:$L$501,"&lt;&gt;"))</f>
      </c>
      <c r="C37" s="15">
        <f>IF(A37="","",SUMIF('Trades'!$N$2:$N$501,A37,'Trades'!$L$2:$L$501))</f>
      </c>
    </row>
    <row r="38" spans="1:3" x14ac:dyDescent="0.25">
      <c r="A38">
        <f>IF('Lists'!B9="","",'Lists'!B9)</f>
      </c>
      <c r="B38">
        <f>IF(A38="","",COUNTIFS('Trades'!$N$2:$N$501,A38,'Trades'!$L$2:$L$501,"&lt;&gt;"))</f>
      </c>
      <c r="C38" s="15">
        <f>IF(A38="","",SUMIF('Trades'!$N$2:$N$501,A38,'Trades'!$L$2:$L$501))</f>
      </c>
    </row>
    <row r="39" spans="1:3" x14ac:dyDescent="0.25">
      <c r="A39">
        <f>IF('Lists'!B10="","",'Lists'!B10)</f>
      </c>
      <c r="B39">
        <f>IF(A39="","",COUNTIFS('Trades'!$N$2:$N$501,A39,'Trades'!$L$2:$L$501,"&lt;&gt;"))</f>
      </c>
      <c r="C39" s="15">
        <f>IF(A39="","",SUMIF('Trades'!$N$2:$N$501,A39,'Trades'!$L$2:$L$501))</f>
      </c>
    </row>
    <row r="40" spans="1:3" x14ac:dyDescent="0.25">
      <c r="A40">
        <f>IF('Lists'!B11="","",'Lists'!B11)</f>
      </c>
      <c r="B40">
        <f>IF(A40="","",COUNTIFS('Trades'!$N$2:$N$501,A40,'Trades'!$L$2:$L$501,"&lt;&gt;"))</f>
      </c>
      <c r="C40" s="15">
        <f>IF(A40="","",SUMIF('Trades'!$N$2:$N$501,A40,'Trades'!$L$2:$L$501))</f>
      </c>
    </row>
    <row r="41" spans="1:3" x14ac:dyDescent="0.25">
      <c r="A41">
        <f>IF('Lists'!B12="","",'Lists'!B12)</f>
      </c>
      <c r="B41">
        <f>IF(A41="","",COUNTIFS('Trades'!$N$2:$N$501,A41,'Trades'!$L$2:$L$501,"&lt;&gt;"))</f>
      </c>
      <c r="C41" s="15">
        <f>IF(A41="","",SUMIF('Trades'!$N$2:$N$501,A41,'Trades'!$L$2:$L$501))</f>
      </c>
    </row>
    <row r="42" spans="1:3" x14ac:dyDescent="0.25">
      <c r="A42">
        <f>IF('Lists'!B13="","",'Lists'!B13)</f>
      </c>
      <c r="B42">
        <f>IF(A42="","",COUNTIFS('Trades'!$N$2:$N$501,A42,'Trades'!$L$2:$L$501,"&lt;&gt;"))</f>
      </c>
      <c r="C42" s="15">
        <f>IF(A42="","",SUMIF('Trades'!$N$2:$N$501,A42,'Trades'!$L$2:$L$501))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8" customWidth="1"/>
  </cols>
  <sheetData>
    <row r="1" spans="1:1" x14ac:dyDescent="0.25">
      <c r="A1" s="16" t="s">
        <v>62</v>
      </c>
    </row>
    <row r="2" spans="1:1" x14ac:dyDescent="0.25">
      <c r="A2" s="9" t="s">
        <v>63</v>
      </c>
    </row>
    <row r="4" spans="1:2" x14ac:dyDescent="0.25">
      <c r="A4" t="s">
        <v>64</v>
      </c>
      <c r="B4" s="23">
        <v>50000</v>
      </c>
    </row>
    <row r="5" spans="1:2" x14ac:dyDescent="0.25">
      <c r="A5" t="s">
        <v>65</v>
      </c>
      <c r="B5" s="23">
        <v>3000</v>
      </c>
    </row>
    <row r="6" spans="1:2" x14ac:dyDescent="0.25">
      <c r="A6" t="s">
        <v>66</v>
      </c>
      <c r="B6" s="23">
        <v>2000</v>
      </c>
    </row>
    <row r="7" spans="1:2" x14ac:dyDescent="0.25">
      <c r="A7" t="s">
        <v>67</v>
      </c>
      <c r="B7" s="23">
        <v>1000</v>
      </c>
    </row>
    <row r="8" spans="1:2" x14ac:dyDescent="0.25">
      <c r="A8" t="s">
        <v>68</v>
      </c>
      <c r="B8" s="13">
        <f>TODAY()</f>
      </c>
    </row>
    <row r="10" spans="1:2" x14ac:dyDescent="0.25">
      <c r="A10" t="s">
        <v>69</v>
      </c>
      <c r="B10" s="18">
        <f>B4+SUM('Trades'!$L$2:$L$501)</f>
      </c>
    </row>
    <row r="11" spans="1:2" x14ac:dyDescent="0.25">
      <c r="A11" t="s">
        <v>70</v>
      </c>
      <c r="B11" s="18">
        <f>MAX(0,B5-SUM('Trades'!$L$2:$L$501))</f>
      </c>
    </row>
    <row r="12" spans="1:2" x14ac:dyDescent="0.25">
      <c r="A12" t="s">
        <v>71</v>
      </c>
      <c r="B12" s="18">
        <f>B10-(B4-B6)</f>
      </c>
    </row>
    <row r="13" spans="1:2" x14ac:dyDescent="0.25">
      <c r="A13" t="s">
        <v>72</v>
      </c>
      <c r="B13" s="18">
        <f>SUMIFS('Trades'!$L$2:$L$501,'Trades'!$A$2:$A$501,B8)</f>
      </c>
    </row>
    <row r="14" spans="1:2" x14ac:dyDescent="0.25">
      <c r="A14" t="s">
        <v>73</v>
      </c>
      <c r="B14" s="18">
        <f>B7+MIN(0,B13)</f>
      </c>
    </row>
    <row r="16" spans="1:4" x14ac:dyDescent="0.25">
      <c r="A16" s="6" t="s">
        <v>74</v>
      </c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6"/>
      <c r="B18" s="6"/>
      <c r="C18" s="6"/>
      <c r="D18" s="6"/>
    </row>
    <row r="19" spans="1:4" x14ac:dyDescent="0.25">
      <c r="A19" s="6"/>
      <c r="B19" s="6"/>
      <c r="C19" s="6"/>
      <c r="D19" s="6"/>
    </row>
  </sheetData>
  <mergeCells count="1">
    <mergeCell ref="A16:D1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2" customWidth="1"/>
    <col min="2" max="2" width="28" customWidth="1"/>
  </cols>
  <sheetData>
    <row r="1" spans="1:4" x14ac:dyDescent="0.25">
      <c r="A1" s="8" t="s">
        <v>75</v>
      </c>
      <c r="B1" s="8" t="s">
        <v>76</v>
      </c>
      <c r="D1" s="9" t="s">
        <v>77</v>
      </c>
    </row>
    <row r="2" spans="1:2" x14ac:dyDescent="0.25">
      <c r="A2" t="s">
        <v>37</v>
      </c>
      <c r="B2" t="s">
        <v>42</v>
      </c>
    </row>
    <row r="3" spans="1:2" x14ac:dyDescent="0.25">
      <c r="A3" t="s">
        <v>45</v>
      </c>
      <c r="B3" t="s">
        <v>78</v>
      </c>
    </row>
    <row r="4" spans="1:2" x14ac:dyDescent="0.25">
      <c r="A4" t="s">
        <v>41</v>
      </c>
      <c r="B4" t="s">
        <v>79</v>
      </c>
    </row>
    <row r="5" spans="1:2" x14ac:dyDescent="0.25">
      <c r="A5" t="s">
        <v>80</v>
      </c>
      <c r="B5" t="s">
        <v>81</v>
      </c>
    </row>
    <row r="6" spans="1:2" x14ac:dyDescent="0.25">
      <c r="A6" t="s">
        <v>82</v>
      </c>
      <c r="B6" t="s">
        <v>83</v>
      </c>
    </row>
    <row r="7" spans="2:2" x14ac:dyDescent="0.25">
      <c r="B7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2" customWidth="1"/>
    <col min="2" max="2" width="14" style="14" customWidth="1"/>
    <col min="3" max="3" width="30" customWidth="1"/>
  </cols>
  <sheetData>
    <row r="1" spans="1:5" x14ac:dyDescent="0.25">
      <c r="A1" s="8" t="s">
        <v>20</v>
      </c>
      <c r="B1" s="24" t="s">
        <v>26</v>
      </c>
      <c r="C1" s="8" t="s">
        <v>85</v>
      </c>
      <c r="E1" s="9" t="s">
        <v>86</v>
      </c>
    </row>
    <row r="2" spans="1:3" x14ac:dyDescent="0.25">
      <c r="A2" t="s">
        <v>87</v>
      </c>
      <c r="B2" s="14">
        <v>50</v>
      </c>
      <c r="C2" t="s">
        <v>88</v>
      </c>
    </row>
    <row r="3" spans="1:3" x14ac:dyDescent="0.25">
      <c r="A3" t="s">
        <v>44</v>
      </c>
      <c r="B3" s="14">
        <v>5</v>
      </c>
      <c r="C3" t="s">
        <v>89</v>
      </c>
    </row>
    <row r="4" spans="1:3" x14ac:dyDescent="0.25">
      <c r="A4" t="s">
        <v>90</v>
      </c>
      <c r="B4" s="14">
        <v>20</v>
      </c>
      <c r="C4" t="s">
        <v>91</v>
      </c>
    </row>
    <row r="5" spans="1:3" x14ac:dyDescent="0.25">
      <c r="A5" t="s">
        <v>35</v>
      </c>
      <c r="B5" s="14">
        <v>2</v>
      </c>
      <c r="C5" t="s">
        <v>92</v>
      </c>
    </row>
    <row r="6" spans="1:3" x14ac:dyDescent="0.25">
      <c r="A6" t="s">
        <v>93</v>
      </c>
      <c r="B6" s="14">
        <v>5</v>
      </c>
      <c r="C6" t="s">
        <v>94</v>
      </c>
    </row>
    <row r="7" spans="1:3" x14ac:dyDescent="0.25">
      <c r="A7" t="s">
        <v>95</v>
      </c>
      <c r="B7" s="14">
        <v>0.5</v>
      </c>
      <c r="C7" t="s">
        <v>96</v>
      </c>
    </row>
    <row r="8" spans="1:3" x14ac:dyDescent="0.25">
      <c r="A8" t="s">
        <v>97</v>
      </c>
      <c r="B8" s="14">
        <v>50</v>
      </c>
      <c r="C8" t="s">
        <v>98</v>
      </c>
    </row>
    <row r="9" spans="1:3" x14ac:dyDescent="0.25">
      <c r="A9" t="s">
        <v>99</v>
      </c>
      <c r="B9" s="14">
        <v>5</v>
      </c>
      <c r="C9" t="s">
        <v>100</v>
      </c>
    </row>
    <row r="10" spans="1:3" x14ac:dyDescent="0.25">
      <c r="A10" t="s">
        <v>101</v>
      </c>
      <c r="B10" s="14">
        <v>1000</v>
      </c>
      <c r="C10" t="s">
        <v>102</v>
      </c>
    </row>
    <row r="11" spans="1:3" x14ac:dyDescent="0.25">
      <c r="A11" t="s">
        <v>103</v>
      </c>
      <c r="B11" s="14">
        <v>100</v>
      </c>
      <c r="C11" t="s">
        <v>104</v>
      </c>
    </row>
    <row r="12" spans="1:3" x14ac:dyDescent="0.25">
      <c r="A12" t="s">
        <v>105</v>
      </c>
      <c r="B12" s="14">
        <v>100</v>
      </c>
      <c r="C12" t="s">
        <v>106</v>
      </c>
    </row>
    <row r="13" spans="1:3" x14ac:dyDescent="0.25">
      <c r="A13" t="s">
        <v>107</v>
      </c>
      <c r="B13" s="14">
        <v>10</v>
      </c>
      <c r="C13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Trades</vt:lpstr>
      <vt:lpstr>Daily review</vt:lpstr>
      <vt:lpstr>Summary</vt:lpstr>
      <vt:lpstr>Account rules</vt:lpstr>
      <vt:lpstr>Lists</vt:lpstr>
      <vt:lpstr>Point values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Matrix</dc:creator>
  <dc:title>Free trading journal template</dc:title>
  <dc:subject/>
  <dc:description/>
  <cp:keywords/>
  <cp:category/>
  <cp:lastModifiedBy>Unknown</cp:lastModifiedBy>
  <dcterms:created xsi:type="dcterms:W3CDTF">2026-10-22T12:41:05Z</dcterms:created>
  <dcterms:modified xsi:type="dcterms:W3CDTF">2026-10-22T12:41:05Z</dcterms:modified>
</cp:coreProperties>
</file>